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26" activeTab="0"/>
  </bookViews>
  <sheets>
    <sheet name="УП-Мастер-17-18" sheetId="1" r:id="rId1"/>
    <sheet name="ГРАФИК-МнСТп.-17-18" sheetId="2" r:id="rId2"/>
    <sheet name="Лист2" sheetId="3" r:id="rId3"/>
    <sheet name="Лист3" sheetId="4" r:id="rId4"/>
  </sheets>
  <definedNames>
    <definedName name="_edn1" localSheetId="0">'УП-Мастер-17-18'!$A$40</definedName>
    <definedName name="_edn1">'ГРАФИК-МнСТп.-17-18'!$A$46</definedName>
    <definedName name="_ednref1" localSheetId="0">'УП-Мастер-17-18'!$C$2</definedName>
    <definedName name="_ednref1">'ГРАФИК-МнСТп.-17-18'!#REF!</definedName>
    <definedName name="_xlnm.Print_Area" localSheetId="1">'ГРАФИК-МнСТп.-17-18'!$A$1:$BF$45</definedName>
    <definedName name="_xlnm.Print_Area" localSheetId="0">'УП-Мастер-17-18'!$A$1:$K$39</definedName>
  </definedNames>
  <calcPr fullCalcOnLoad="1"/>
</workbook>
</file>

<file path=xl/sharedStrings.xml><?xml version="1.0" encoding="utf-8"?>
<sst xmlns="http://schemas.openxmlformats.org/spreadsheetml/2006/main" count="218" uniqueCount="106">
  <si>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</si>
  <si>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</si>
  <si>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</si>
  <si>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</si>
  <si>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</si>
  <si>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</si>
  <si>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</si>
  <si>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</si>
  <si>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</si>
  <si>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всего занятий</t>
  </si>
  <si>
    <t>в т. ч. лаб. и практ. Занятий</t>
  </si>
  <si>
    <t>1 сем.</t>
  </si>
  <si>
    <t>2 сем.</t>
  </si>
  <si>
    <t>17 нед.</t>
  </si>
  <si>
    <t>Физическая культура</t>
  </si>
  <si>
    <t>-,ДЗ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</si>
  <si>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</si>
  <si>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</si>
  <si>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</si>
  <si>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</si>
  <si>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</si>
  <si>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</si>
  <si>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</si>
  <si>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</si>
  <si>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</si>
  <si>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</si>
  <si>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</si>
  <si>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</si>
  <si>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</si>
  <si>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</si>
  <si>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</si>
  <si>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</si>
  <si>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</si>
  <si>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</si>
  <si>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ФК.00</t>
  </si>
  <si>
    <t>-,-,-,З,ДЗ</t>
  </si>
  <si>
    <t>ГИА</t>
  </si>
  <si>
    <t>Государственная итоговая аттестация</t>
  </si>
  <si>
    <t>Всего</t>
  </si>
  <si>
    <t>Дисциплин, МДК</t>
  </si>
  <si>
    <t>УП</t>
  </si>
  <si>
    <t>ПП</t>
  </si>
  <si>
    <t>экзаменов</t>
  </si>
  <si>
    <t>1</t>
  </si>
  <si>
    <t xml:space="preserve">диф.зачетов </t>
  </si>
  <si>
    <t xml:space="preserve">зачетов </t>
  </si>
  <si>
    <t>ВСЕГО</t>
  </si>
  <si>
    <t>Теоретическая подготовка водителей автомобилей категории «С»</t>
  </si>
  <si>
    <t>ДЗ</t>
  </si>
  <si>
    <t>16 нед.</t>
  </si>
  <si>
    <t>-,-,-,-,-,ДЗ</t>
  </si>
  <si>
    <t>Государственная (итоговая) аттестация с 11.06.2018 г  по 24.06.2018 г:                          защита выпускной квалификационной работы</t>
  </si>
  <si>
    <t>МДК.03.01</t>
  </si>
  <si>
    <t>УП.03</t>
  </si>
  <si>
    <t>ПП.03</t>
  </si>
  <si>
    <r>
      <t>Консультации</t>
    </r>
    <r>
      <rPr>
        <sz val="10"/>
        <color indexed="8"/>
        <rFont val="Times New Roman"/>
        <family val="1"/>
      </rPr>
      <t xml:space="preserve"> на учебную группу по 100 часов в год (всего 250 час.)</t>
    </r>
  </si>
  <si>
    <t>-</t>
  </si>
  <si>
    <t>ИТОГО</t>
  </si>
  <si>
    <t>29.12-11.01.</t>
  </si>
  <si>
    <t xml:space="preserve"> </t>
  </si>
  <si>
    <t>ПМ.02</t>
  </si>
  <si>
    <t>22 нед.</t>
  </si>
  <si>
    <t>1 н.</t>
  </si>
  <si>
    <t>-,Зк</t>
  </si>
  <si>
    <t>УП.02</t>
  </si>
  <si>
    <t>ПП.02</t>
  </si>
  <si>
    <t>МДК 02.01</t>
  </si>
  <si>
    <t>1 нед.</t>
  </si>
  <si>
    <t>25.06-30.06</t>
  </si>
  <si>
    <t>25.12-30.12</t>
  </si>
  <si>
    <t>Э</t>
  </si>
  <si>
    <t>З,-ДЗ</t>
  </si>
  <si>
    <t>График учебного процесса для основной профессиональной образовательной программы по профессии 23.01.08 Слесарь по ремонту строительных машин  1 курс (2017-2018 уч.год)</t>
  </si>
  <si>
    <t>ОП.06</t>
  </si>
  <si>
    <t>ОП.07</t>
  </si>
  <si>
    <t>Техническое обслуживание и ремонт систем, узлов, агрегатов строительных машин</t>
  </si>
  <si>
    <t>Конструкция, эксплуатация и техническое обслуживание строительных машин</t>
  </si>
  <si>
    <t>174</t>
  </si>
  <si>
    <t>5ДЗ,-2Э</t>
  </si>
  <si>
    <t>3ДЗ/3З/2Э</t>
  </si>
  <si>
    <t>Деловая культура</t>
  </si>
  <si>
    <t>Архивное дело</t>
  </si>
  <si>
    <t>Основы делопроизводства</t>
  </si>
  <si>
    <t>Организационная техника</t>
  </si>
  <si>
    <t>Основы редактирования документов</t>
  </si>
  <si>
    <t>Документационное обеспечение деятельности организации</t>
  </si>
  <si>
    <t>Документирование и организационная обработка документов</t>
  </si>
  <si>
    <t>Организация и нормативно-правовые основы архивного дела</t>
  </si>
  <si>
    <t>Обеспечение сохранности документов</t>
  </si>
  <si>
    <t>МДК 02.02</t>
  </si>
  <si>
    <t>МДК 01.01</t>
  </si>
  <si>
    <t>Эк</t>
  </si>
  <si>
    <t>ДЗк</t>
  </si>
  <si>
    <t>-,ДЗк</t>
  </si>
  <si>
    <t>УД</t>
  </si>
  <si>
    <t>З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</si>
  <si>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46.01.03 Делопроизводитель      (2018-2019 уч.год)</t>
  </si>
  <si>
    <t>З,ДЗ</t>
  </si>
  <si>
    <t>Эк1</t>
  </si>
  <si>
    <t>Э(к)к2</t>
  </si>
  <si>
    <t>8ДЗ//2Э</t>
  </si>
  <si>
    <t>6ДЗ,2Э</t>
  </si>
  <si>
    <t>2ДЗ/1Э/1Э(к)</t>
  </si>
  <si>
    <r>
      <t>Консультации</t>
    </r>
    <r>
      <rPr>
        <sz val="12"/>
        <color indexed="8"/>
        <rFont val="Times New Roman"/>
        <family val="1"/>
      </rPr>
      <t xml:space="preserve"> на учебную группу  100 часов в год </t>
    </r>
  </si>
  <si>
    <t>Государственная итоговая аттестация с 24.07.2019 г  по 30.07.2019 г:                                                                                                                  защита выпускной квалификационной работы по                                                                                                                                                ПМ.01 Документационное обеспечение деятельности организации.</t>
  </si>
  <si>
    <t>ДЗк1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</si>
</sst>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color indexed="22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22"/>
      <name val="Times New Roman"/>
      <family val="2"/>
    </font>
    <font>
      <sz val="18"/>
      <color indexed="62"/>
      <name val="Cambria"/>
      <family val="2"/>
    </font>
    <font>
      <sz val="12"/>
      <color indexed="60"/>
      <name val="Times New Roman"/>
      <family val="2"/>
    </font>
    <font>
      <u val="single"/>
      <sz val="9"/>
      <color indexed="20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9"/>
      <color theme="1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1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thin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 style="medium"/>
      <top style="thin"/>
      <bottom style="thin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/>
      <bottom/>
    </border>
    <border>
      <left style="thick">
        <color indexed="8"/>
      </left>
      <right style="medium">
        <color indexed="8"/>
      </right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 style="medium"/>
      <bottom/>
    </border>
    <border>
      <left style="thick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>
        <color indexed="63"/>
      </bottom>
    </border>
    <border>
      <left style="thin"/>
      <right/>
      <top style="medium">
        <color indexed="8"/>
      </top>
      <bottom>
        <color indexed="63"/>
      </bottom>
    </border>
    <border>
      <left style="medium"/>
      <right/>
      <top style="medium"/>
      <bottom style="thick">
        <color indexed="8"/>
      </bottom>
    </border>
    <border>
      <left style="medium">
        <color indexed="8"/>
      </left>
      <right style="medium">
        <color indexed="8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/>
      <right style="thin"/>
      <top style="medium"/>
      <bottom style="thick">
        <color indexed="8"/>
      </bottom>
    </border>
    <border>
      <left style="thin"/>
      <right/>
      <top style="medium"/>
      <bottom style="thick">
        <color indexed="8"/>
      </bottom>
    </border>
    <border>
      <left style="medium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>
        <color indexed="63"/>
      </right>
      <top style="medium"/>
      <bottom style="thick">
        <color indexed="8"/>
      </bottom>
    </border>
    <border>
      <left style="thin">
        <color indexed="8"/>
      </left>
      <right style="medium">
        <color indexed="8"/>
      </right>
      <top style="medium"/>
      <bottom style="thick">
        <color indexed="8"/>
      </bottom>
    </border>
    <border>
      <left style="medium"/>
      <right/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/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/>
      <right/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/>
      <right style="thin"/>
      <top style="thick">
        <color indexed="8"/>
      </top>
      <bottom style="medium"/>
    </border>
    <border>
      <left style="thin">
        <color indexed="8"/>
      </left>
      <right/>
      <top style="thick">
        <color indexed="8"/>
      </top>
      <bottom style="medium"/>
    </border>
    <border>
      <left style="thin">
        <color indexed="8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>
        <color indexed="63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1" fillId="34" borderId="18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left" vertical="top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top" wrapText="1"/>
    </xf>
    <xf numFmtId="0" fontId="2" fillId="39" borderId="2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0" borderId="1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left" vertical="top" wrapText="1"/>
    </xf>
    <xf numFmtId="0" fontId="14" fillId="41" borderId="22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14" fillId="42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43" borderId="13" xfId="0" applyFont="1" applyFill="1" applyBorder="1" applyAlignment="1">
      <alignment horizontal="center" vertical="center"/>
    </xf>
    <xf numFmtId="0" fontId="14" fillId="43" borderId="14" xfId="0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center" vertical="center"/>
    </xf>
    <xf numFmtId="0" fontId="14" fillId="43" borderId="37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14" fillId="43" borderId="16" xfId="0" applyFont="1" applyFill="1" applyBorder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42" borderId="21" xfId="0" applyFont="1" applyFill="1" applyBorder="1" applyAlignment="1">
      <alignment horizontal="center" vertical="center"/>
    </xf>
    <xf numFmtId="0" fontId="14" fillId="43" borderId="31" xfId="0" applyFont="1" applyFill="1" applyBorder="1" applyAlignment="1">
      <alignment horizontal="center" vertical="center"/>
    </xf>
    <xf numFmtId="0" fontId="14" fillId="43" borderId="38" xfId="0" applyFont="1" applyFill="1" applyBorder="1" applyAlignment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43" borderId="39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41" borderId="21" xfId="0" applyFont="1" applyFill="1" applyBorder="1" applyAlignment="1">
      <alignment horizontal="center" vertical="center" wrapText="1"/>
    </xf>
    <xf numFmtId="0" fontId="2" fillId="44" borderId="2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textRotation="90" wrapText="1"/>
    </xf>
    <xf numFmtId="0" fontId="14" fillId="0" borderId="40" xfId="0" applyFont="1" applyFill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42" borderId="42" xfId="0" applyFill="1" applyBorder="1" applyAlignment="1">
      <alignment/>
    </xf>
    <xf numFmtId="0" fontId="14" fillId="42" borderId="17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  <xf numFmtId="0" fontId="0" fillId="42" borderId="12" xfId="0" applyFill="1" applyBorder="1" applyAlignment="1">
      <alignment/>
    </xf>
    <xf numFmtId="0" fontId="0" fillId="42" borderId="44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45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28" xfId="0" applyFill="1" applyBorder="1" applyAlignment="1">
      <alignment/>
    </xf>
    <xf numFmtId="0" fontId="2" fillId="33" borderId="16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45" borderId="21" xfId="0" applyFont="1" applyFill="1" applyBorder="1" applyAlignment="1">
      <alignment horizontal="center" vertical="center" wrapText="1"/>
    </xf>
    <xf numFmtId="0" fontId="14" fillId="42" borderId="16" xfId="0" applyFont="1" applyFill="1" applyBorder="1" applyAlignment="1">
      <alignment horizontal="center" vertical="center"/>
    </xf>
    <xf numFmtId="0" fontId="4" fillId="42" borderId="33" xfId="0" applyFont="1" applyFill="1" applyBorder="1" applyAlignment="1">
      <alignment horizontal="center" vertical="center"/>
    </xf>
    <xf numFmtId="0" fontId="14" fillId="42" borderId="1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45" borderId="47" xfId="0" applyFont="1" applyFill="1" applyBorder="1" applyAlignment="1">
      <alignment horizontal="center" vertical="center" wrapText="1"/>
    </xf>
    <xf numFmtId="0" fontId="0" fillId="40" borderId="42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45" xfId="0" applyFill="1" applyBorder="1" applyAlignment="1">
      <alignment/>
    </xf>
    <xf numFmtId="0" fontId="0" fillId="43" borderId="28" xfId="0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46" borderId="0" xfId="0" applyFont="1" applyFill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9" fillId="0" borderId="19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justify" vertical="center" wrapText="1"/>
    </xf>
    <xf numFmtId="0" fontId="14" fillId="0" borderId="49" xfId="0" applyFont="1" applyBorder="1" applyAlignment="1">
      <alignment horizontal="justify" vertical="center" wrapText="1"/>
    </xf>
    <xf numFmtId="0" fontId="2" fillId="35" borderId="25" xfId="0" applyFont="1" applyFill="1" applyBorder="1" applyAlignment="1">
      <alignment horizontal="left" vertical="top" wrapText="1"/>
    </xf>
    <xf numFmtId="0" fontId="7" fillId="35" borderId="3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14" fillId="43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top" wrapText="1"/>
    </xf>
    <xf numFmtId="0" fontId="4" fillId="40" borderId="48" xfId="0" applyFont="1" applyFill="1" applyBorder="1" applyAlignment="1">
      <alignment horizontal="justify" vertical="center" wrapText="1"/>
    </xf>
    <xf numFmtId="0" fontId="4" fillId="40" borderId="54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33" borderId="42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49" fontId="2" fillId="43" borderId="53" xfId="0" applyNumberFormat="1" applyFont="1" applyFill="1" applyBorder="1" applyAlignment="1">
      <alignment horizontal="center" vertical="center" wrapText="1"/>
    </xf>
    <xf numFmtId="0" fontId="4" fillId="40" borderId="55" xfId="0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0" fontId="14" fillId="40" borderId="53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wrapText="1"/>
    </xf>
    <xf numFmtId="0" fontId="14" fillId="43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40" borderId="33" xfId="0" applyFont="1" applyFill="1" applyBorder="1" applyAlignment="1">
      <alignment horizontal="center" vertical="center"/>
    </xf>
    <xf numFmtId="0" fontId="14" fillId="43" borderId="59" xfId="0" applyFont="1" applyFill="1" applyBorder="1" applyAlignment="1">
      <alignment horizontal="center" vertical="center"/>
    </xf>
    <xf numFmtId="0" fontId="14" fillId="40" borderId="48" xfId="0" applyFont="1" applyFill="1" applyBorder="1" applyAlignment="1">
      <alignment horizontal="center" vertical="center"/>
    </xf>
    <xf numFmtId="0" fontId="4" fillId="4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4" fillId="40" borderId="62" xfId="0" applyFont="1" applyFill="1" applyBorder="1" applyAlignment="1">
      <alignment horizontal="center" vertical="center"/>
    </xf>
    <xf numFmtId="0" fontId="14" fillId="40" borderId="6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horizontal="left" vertical="top" wrapText="1"/>
    </xf>
    <xf numFmtId="0" fontId="2" fillId="35" borderId="4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14" fillId="42" borderId="66" xfId="0" applyFont="1" applyFill="1" applyBorder="1" applyAlignment="1">
      <alignment horizontal="center" vertical="center"/>
    </xf>
    <xf numFmtId="0" fontId="14" fillId="42" borderId="67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 wrapText="1"/>
    </xf>
    <xf numFmtId="1" fontId="2" fillId="45" borderId="68" xfId="0" applyNumberFormat="1" applyFont="1" applyFill="1" applyBorder="1" applyAlignment="1">
      <alignment horizontal="center" vertical="center" wrapText="1"/>
    </xf>
    <xf numFmtId="1" fontId="14" fillId="34" borderId="35" xfId="0" applyNumberFormat="1" applyFont="1" applyFill="1" applyBorder="1" applyAlignment="1">
      <alignment horizontal="center" vertical="center" wrapText="1"/>
    </xf>
    <xf numFmtId="0" fontId="0" fillId="42" borderId="69" xfId="0" applyFill="1" applyBorder="1" applyAlignment="1">
      <alignment/>
    </xf>
    <xf numFmtId="0" fontId="0" fillId="42" borderId="70" xfId="0" applyFill="1" applyBorder="1" applyAlignment="1">
      <alignment/>
    </xf>
    <xf numFmtId="0" fontId="14" fillId="0" borderId="3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43" borderId="72" xfId="0" applyFont="1" applyFill="1" applyBorder="1" applyAlignment="1">
      <alignment horizontal="center" vertical="center"/>
    </xf>
    <xf numFmtId="0" fontId="0" fillId="40" borderId="43" xfId="0" applyFill="1" applyBorder="1" applyAlignment="1">
      <alignment/>
    </xf>
    <xf numFmtId="0" fontId="14" fillId="40" borderId="60" xfId="0" applyFont="1" applyFill="1" applyBorder="1" applyAlignment="1">
      <alignment horizontal="center" vertical="center"/>
    </xf>
    <xf numFmtId="0" fontId="7" fillId="45" borderId="59" xfId="0" applyFont="1" applyFill="1" applyBorder="1" applyAlignment="1">
      <alignment horizontal="center" vertical="center" wrapText="1"/>
    </xf>
    <xf numFmtId="0" fontId="7" fillId="45" borderId="73" xfId="0" applyFont="1" applyFill="1" applyBorder="1" applyAlignment="1">
      <alignment horizontal="center" vertical="center" wrapText="1"/>
    </xf>
    <xf numFmtId="1" fontId="2" fillId="37" borderId="29" xfId="0" applyNumberFormat="1" applyFont="1" applyFill="1" applyBorder="1" applyAlignment="1">
      <alignment horizontal="center" vertical="center" wrapText="1"/>
    </xf>
    <xf numFmtId="0" fontId="14" fillId="43" borderId="65" xfId="0" applyFont="1" applyFill="1" applyBorder="1" applyAlignment="1">
      <alignment horizontal="center" vertical="center"/>
    </xf>
    <xf numFmtId="0" fontId="14" fillId="43" borderId="74" xfId="0" applyFont="1" applyFill="1" applyBorder="1" applyAlignment="1">
      <alignment horizontal="center" vertical="center"/>
    </xf>
    <xf numFmtId="0" fontId="4" fillId="40" borderId="75" xfId="0" applyFont="1" applyFill="1" applyBorder="1" applyAlignment="1">
      <alignment horizontal="center" vertical="center"/>
    </xf>
    <xf numFmtId="0" fontId="4" fillId="40" borderId="76" xfId="0" applyFont="1" applyFill="1" applyBorder="1" applyAlignment="1">
      <alignment horizontal="center" vertical="center"/>
    </xf>
    <xf numFmtId="0" fontId="4" fillId="40" borderId="77" xfId="0" applyFont="1" applyFill="1" applyBorder="1" applyAlignment="1">
      <alignment horizontal="center" vertical="center"/>
    </xf>
    <xf numFmtId="0" fontId="4" fillId="40" borderId="78" xfId="0" applyFont="1" applyFill="1" applyBorder="1" applyAlignment="1">
      <alignment horizontal="center" vertical="center"/>
    </xf>
    <xf numFmtId="0" fontId="14" fillId="43" borderId="79" xfId="0" applyFont="1" applyFill="1" applyBorder="1" applyAlignment="1">
      <alignment horizontal="center" vertical="center"/>
    </xf>
    <xf numFmtId="1" fontId="2" fillId="47" borderId="80" xfId="0" applyNumberFormat="1" applyFont="1" applyFill="1" applyBorder="1" applyAlignment="1">
      <alignment horizontal="center" vertical="center" wrapText="1"/>
    </xf>
    <xf numFmtId="0" fontId="11" fillId="48" borderId="12" xfId="0" applyFont="1" applyFill="1" applyBorder="1" applyAlignment="1">
      <alignment horizontal="center" vertical="center" wrapText="1"/>
    </xf>
    <xf numFmtId="0" fontId="7" fillId="45" borderId="81" xfId="0" applyFont="1" applyFill="1" applyBorder="1" applyAlignment="1">
      <alignment horizontal="center" vertical="center" wrapText="1"/>
    </xf>
    <xf numFmtId="0" fontId="7" fillId="45" borderId="44" xfId="0" applyFont="1" applyFill="1" applyBorder="1" applyAlignment="1">
      <alignment horizontal="center" vertical="center" wrapText="1"/>
    </xf>
    <xf numFmtId="1" fontId="4" fillId="34" borderId="53" xfId="0" applyNumberFormat="1" applyFont="1" applyFill="1" applyBorder="1" applyAlignment="1">
      <alignment horizontal="center" vertical="center"/>
    </xf>
    <xf numFmtId="1" fontId="6" fillId="34" borderId="32" xfId="0" applyNumberFormat="1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 vertical="center" wrapText="1"/>
    </xf>
    <xf numFmtId="1" fontId="7" fillId="45" borderId="53" xfId="0" applyNumberFormat="1" applyFont="1" applyFill="1" applyBorder="1" applyAlignment="1">
      <alignment horizontal="center" vertical="center" wrapText="1"/>
    </xf>
    <xf numFmtId="1" fontId="2" fillId="47" borderId="82" xfId="0" applyNumberFormat="1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1" fontId="7" fillId="45" borderId="79" xfId="0" applyNumberFormat="1" applyFont="1" applyFill="1" applyBorder="1" applyAlignment="1">
      <alignment horizontal="center" vertical="center" wrapText="1"/>
    </xf>
    <xf numFmtId="0" fontId="14" fillId="40" borderId="59" xfId="0" applyFont="1" applyFill="1" applyBorder="1" applyAlignment="1">
      <alignment horizontal="center" vertical="center"/>
    </xf>
    <xf numFmtId="0" fontId="14" fillId="40" borderId="31" xfId="0" applyFont="1" applyFill="1" applyBorder="1" applyAlignment="1">
      <alignment horizontal="center" vertical="center"/>
    </xf>
    <xf numFmtId="0" fontId="14" fillId="40" borderId="32" xfId="0" applyFont="1" applyFill="1" applyBorder="1" applyAlignment="1">
      <alignment horizontal="center" vertical="center"/>
    </xf>
    <xf numFmtId="0" fontId="14" fillId="40" borderId="65" xfId="0" applyFont="1" applyFill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1" fontId="6" fillId="40" borderId="72" xfId="0" applyNumberFormat="1" applyFont="1" applyFill="1" applyBorder="1" applyAlignment="1">
      <alignment horizontal="center" vertical="center" wrapText="1"/>
    </xf>
    <xf numFmtId="0" fontId="14" fillId="40" borderId="83" xfId="0" applyFont="1" applyFill="1" applyBorder="1" applyAlignment="1">
      <alignment horizontal="center" vertical="center"/>
    </xf>
    <xf numFmtId="1" fontId="14" fillId="40" borderId="18" xfId="0" applyNumberFormat="1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 wrapText="1"/>
    </xf>
    <xf numFmtId="1" fontId="14" fillId="40" borderId="26" xfId="0" applyNumberFormat="1" applyFont="1" applyFill="1" applyBorder="1" applyAlignment="1">
      <alignment horizontal="center" vertical="center" wrapText="1"/>
    </xf>
    <xf numFmtId="0" fontId="7" fillId="49" borderId="84" xfId="0" applyFont="1" applyFill="1" applyBorder="1" applyAlignment="1">
      <alignment horizontal="center" vertical="center" wrapText="1"/>
    </xf>
    <xf numFmtId="1" fontId="7" fillId="45" borderId="85" xfId="0" applyNumberFormat="1" applyFont="1" applyFill="1" applyBorder="1" applyAlignment="1">
      <alignment horizontal="center" vertical="center" wrapText="1"/>
    </xf>
    <xf numFmtId="1" fontId="14" fillId="50" borderId="18" xfId="0" applyNumberFormat="1" applyFont="1" applyFill="1" applyBorder="1" applyAlignment="1">
      <alignment horizontal="center" vertical="center" wrapText="1"/>
    </xf>
    <xf numFmtId="0" fontId="14" fillId="50" borderId="25" xfId="0" applyFont="1" applyFill="1" applyBorder="1" applyAlignment="1">
      <alignment horizontal="center" vertical="center" wrapText="1"/>
    </xf>
    <xf numFmtId="1" fontId="14" fillId="50" borderId="26" xfId="0" applyNumberFormat="1" applyFont="1" applyFill="1" applyBorder="1" applyAlignment="1">
      <alignment horizontal="center" vertical="center" wrapText="1"/>
    </xf>
    <xf numFmtId="1" fontId="2" fillId="37" borderId="86" xfId="0" applyNumberFormat="1" applyFont="1" applyFill="1" applyBorder="1" applyAlignment="1">
      <alignment horizontal="center" vertical="center" wrapText="1"/>
    </xf>
    <xf numFmtId="1" fontId="7" fillId="45" borderId="87" xfId="0" applyNumberFormat="1" applyFont="1" applyFill="1" applyBorder="1" applyAlignment="1">
      <alignment horizontal="center" vertical="center" wrapText="1"/>
    </xf>
    <xf numFmtId="1" fontId="7" fillId="33" borderId="69" xfId="0" applyNumberFormat="1" applyFont="1" applyFill="1" applyBorder="1" applyAlignment="1">
      <alignment horizontal="center" vertical="center" wrapText="1"/>
    </xf>
    <xf numFmtId="1" fontId="7" fillId="33" borderId="88" xfId="0" applyNumberFormat="1" applyFont="1" applyFill="1" applyBorder="1" applyAlignment="1">
      <alignment horizontal="center" vertical="center" wrapText="1"/>
    </xf>
    <xf numFmtId="1" fontId="2" fillId="35" borderId="74" xfId="0" applyNumberFormat="1" applyFont="1" applyFill="1" applyBorder="1" applyAlignment="1">
      <alignment horizontal="center" vertical="center" wrapText="1"/>
    </xf>
    <xf numFmtId="1" fontId="2" fillId="49" borderId="83" xfId="0" applyNumberFormat="1" applyFont="1" applyFill="1" applyBorder="1" applyAlignment="1">
      <alignment horizontal="center" vertical="center" wrapText="1"/>
    </xf>
    <xf numFmtId="1" fontId="4" fillId="50" borderId="59" xfId="0" applyNumberFormat="1" applyFont="1" applyFill="1" applyBorder="1" applyAlignment="1">
      <alignment horizontal="center" vertical="center"/>
    </xf>
    <xf numFmtId="0" fontId="7" fillId="51" borderId="34" xfId="0" applyFont="1" applyFill="1" applyBorder="1" applyAlignment="1">
      <alignment horizontal="center" vertical="center" wrapText="1"/>
    </xf>
    <xf numFmtId="0" fontId="7" fillId="52" borderId="34" xfId="0" applyFont="1" applyFill="1" applyBorder="1" applyAlignment="1">
      <alignment horizontal="center" vertical="center" wrapText="1"/>
    </xf>
    <xf numFmtId="0" fontId="14" fillId="53" borderId="13" xfId="0" applyFont="1" applyFill="1" applyBorder="1" applyAlignment="1">
      <alignment horizontal="center" vertical="center"/>
    </xf>
    <xf numFmtId="0" fontId="14" fillId="53" borderId="18" xfId="0" applyFont="1" applyFill="1" applyBorder="1" applyAlignment="1">
      <alignment horizontal="center" vertical="center"/>
    </xf>
    <xf numFmtId="0" fontId="14" fillId="53" borderId="34" xfId="0" applyFont="1" applyFill="1" applyBorder="1" applyAlignment="1">
      <alignment horizontal="center" vertical="center"/>
    </xf>
    <xf numFmtId="0" fontId="14" fillId="53" borderId="35" xfId="0" applyFont="1" applyFill="1" applyBorder="1" applyAlignment="1">
      <alignment horizontal="center" vertical="center"/>
    </xf>
    <xf numFmtId="0" fontId="14" fillId="53" borderId="21" xfId="0" applyFont="1" applyFill="1" applyBorder="1" applyAlignment="1">
      <alignment horizontal="center" vertical="center"/>
    </xf>
    <xf numFmtId="0" fontId="14" fillId="53" borderId="31" xfId="0" applyFont="1" applyFill="1" applyBorder="1" applyAlignment="1">
      <alignment horizontal="center" vertical="center"/>
    </xf>
    <xf numFmtId="0" fontId="14" fillId="53" borderId="32" xfId="0" applyFont="1" applyFill="1" applyBorder="1" applyAlignment="1">
      <alignment horizontal="center" vertical="center"/>
    </xf>
    <xf numFmtId="0" fontId="14" fillId="53" borderId="50" xfId="0" applyFont="1" applyFill="1" applyBorder="1" applyAlignment="1">
      <alignment horizontal="center" vertical="center"/>
    </xf>
    <xf numFmtId="0" fontId="14" fillId="53" borderId="65" xfId="0" applyFont="1" applyFill="1" applyBorder="1" applyAlignment="1">
      <alignment horizontal="center" vertical="center"/>
    </xf>
    <xf numFmtId="0" fontId="14" fillId="53" borderId="89" xfId="0" applyFont="1" applyFill="1" applyBorder="1" applyAlignment="1">
      <alignment horizontal="center" vertical="center"/>
    </xf>
    <xf numFmtId="0" fontId="14" fillId="53" borderId="56" xfId="0" applyFont="1" applyFill="1" applyBorder="1" applyAlignment="1">
      <alignment horizontal="center" vertical="center"/>
    </xf>
    <xf numFmtId="0" fontId="14" fillId="53" borderId="90" xfId="0" applyFont="1" applyFill="1" applyBorder="1" applyAlignment="1">
      <alignment horizontal="center" vertical="center"/>
    </xf>
    <xf numFmtId="0" fontId="14" fillId="54" borderId="13" xfId="0" applyFont="1" applyFill="1" applyBorder="1" applyAlignment="1">
      <alignment horizontal="center" vertical="center"/>
    </xf>
    <xf numFmtId="0" fontId="14" fillId="54" borderId="18" xfId="0" applyFont="1" applyFill="1" applyBorder="1" applyAlignment="1">
      <alignment horizontal="center" vertical="center"/>
    </xf>
    <xf numFmtId="0" fontId="14" fillId="54" borderId="34" xfId="0" applyFont="1" applyFill="1" applyBorder="1" applyAlignment="1">
      <alignment horizontal="center" vertical="center"/>
    </xf>
    <xf numFmtId="0" fontId="14" fillId="54" borderId="35" xfId="0" applyFont="1" applyFill="1" applyBorder="1" applyAlignment="1">
      <alignment horizontal="center" vertical="center"/>
    </xf>
    <xf numFmtId="0" fontId="14" fillId="53" borderId="53" xfId="0" applyFont="1" applyFill="1" applyBorder="1" applyAlignment="1">
      <alignment horizontal="center" vertical="center"/>
    </xf>
    <xf numFmtId="0" fontId="11" fillId="53" borderId="60" xfId="0" applyFont="1" applyFill="1" applyBorder="1" applyAlignment="1">
      <alignment horizontal="center" vertical="center" wrapText="1"/>
    </xf>
    <xf numFmtId="0" fontId="11" fillId="53" borderId="12" xfId="0" applyFont="1" applyFill="1" applyBorder="1" applyAlignment="1">
      <alignment horizontal="center" vertical="center" wrapText="1"/>
    </xf>
    <xf numFmtId="0" fontId="11" fillId="55" borderId="60" xfId="0" applyFont="1" applyFill="1" applyBorder="1" applyAlignment="1">
      <alignment horizontal="center" vertical="center" wrapText="1"/>
    </xf>
    <xf numFmtId="0" fontId="14" fillId="55" borderId="53" xfId="0" applyFont="1" applyFill="1" applyBorder="1" applyAlignment="1">
      <alignment horizontal="center" vertical="center"/>
    </xf>
    <xf numFmtId="0" fontId="14" fillId="55" borderId="18" xfId="0" applyFont="1" applyFill="1" applyBorder="1" applyAlignment="1">
      <alignment horizontal="center" vertical="center"/>
    </xf>
    <xf numFmtId="0" fontId="14" fillId="55" borderId="35" xfId="0" applyFont="1" applyFill="1" applyBorder="1" applyAlignment="1">
      <alignment horizontal="center" vertical="center"/>
    </xf>
    <xf numFmtId="0" fontId="7" fillId="56" borderId="84" xfId="0" applyFont="1" applyFill="1" applyBorder="1" applyAlignment="1">
      <alignment horizontal="center" vertical="center" wrapText="1"/>
    </xf>
    <xf numFmtId="0" fontId="14" fillId="55" borderId="21" xfId="0" applyFont="1" applyFill="1" applyBorder="1" applyAlignment="1">
      <alignment horizontal="center" vertical="center"/>
    </xf>
    <xf numFmtId="0" fontId="7" fillId="51" borderId="59" xfId="0" applyFont="1" applyFill="1" applyBorder="1" applyAlignment="1">
      <alignment horizontal="center" vertical="center" wrapText="1"/>
    </xf>
    <xf numFmtId="0" fontId="7" fillId="51" borderId="53" xfId="0" applyFont="1" applyFill="1" applyBorder="1" applyAlignment="1">
      <alignment horizontal="center" vertical="center" wrapText="1"/>
    </xf>
    <xf numFmtId="0" fontId="14" fillId="53" borderId="57" xfId="0" applyFont="1" applyFill="1" applyBorder="1" applyAlignment="1">
      <alignment horizontal="center" vertical="center"/>
    </xf>
    <xf numFmtId="0" fontId="14" fillId="53" borderId="59" xfId="0" applyFont="1" applyFill="1" applyBorder="1" applyAlignment="1">
      <alignment horizontal="center" vertical="center"/>
    </xf>
    <xf numFmtId="0" fontId="6" fillId="57" borderId="26" xfId="0" applyFont="1" applyFill="1" applyBorder="1" applyAlignment="1">
      <alignment horizontal="center" vertical="center" wrapText="1"/>
    </xf>
    <xf numFmtId="0" fontId="7" fillId="58" borderId="34" xfId="0" applyFont="1" applyFill="1" applyBorder="1" applyAlignment="1">
      <alignment horizontal="center" vertical="center" wrapText="1"/>
    </xf>
    <xf numFmtId="1" fontId="14" fillId="54" borderId="26" xfId="0" applyNumberFormat="1" applyFont="1" applyFill="1" applyBorder="1" applyAlignment="1">
      <alignment horizontal="center" vertical="center" wrapText="1"/>
    </xf>
    <xf numFmtId="0" fontId="14" fillId="53" borderId="64" xfId="0" applyFont="1" applyFill="1" applyBorder="1" applyAlignment="1">
      <alignment horizontal="center" vertical="center"/>
    </xf>
    <xf numFmtId="0" fontId="14" fillId="54" borderId="56" xfId="0" applyFont="1" applyFill="1" applyBorder="1" applyAlignment="1">
      <alignment horizontal="center" vertical="center"/>
    </xf>
    <xf numFmtId="0" fontId="14" fillId="54" borderId="21" xfId="0" applyFont="1" applyFill="1" applyBorder="1" applyAlignment="1">
      <alignment horizontal="center" vertical="center"/>
    </xf>
    <xf numFmtId="0" fontId="14" fillId="59" borderId="18" xfId="0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 wrapText="1"/>
    </xf>
    <xf numFmtId="1" fontId="6" fillId="60" borderId="14" xfId="0" applyNumberFormat="1" applyFont="1" applyFill="1" applyBorder="1" applyAlignment="1">
      <alignment horizontal="center" vertical="center" wrapText="1"/>
    </xf>
    <xf numFmtId="1" fontId="6" fillId="60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60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61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61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62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62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62" borderId="45" xfId="0" applyNumberFormat="1" applyFont="1" applyFill="1" applyBorder="1" applyAlignment="1" applyProtection="1">
      <alignment horizontal="center" vertical="center" wrapText="1"/>
      <protection locked="0"/>
    </xf>
    <xf numFmtId="1" fontId="6" fillId="62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54" borderId="25" xfId="0" applyFont="1" applyFill="1" applyBorder="1" applyAlignment="1">
      <alignment horizontal="center" vertical="center" wrapText="1"/>
    </xf>
    <xf numFmtId="1" fontId="14" fillId="34" borderId="18" xfId="0" applyNumberFormat="1" applyFont="1" applyFill="1" applyBorder="1" applyAlignment="1">
      <alignment horizontal="center" vertical="center" wrapText="1"/>
    </xf>
    <xf numFmtId="0" fontId="4" fillId="53" borderId="0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91" xfId="0" applyFont="1" applyFill="1" applyBorder="1" applyAlignment="1">
      <alignment horizontal="left" vertical="top" wrapText="1"/>
    </xf>
    <xf numFmtId="0" fontId="2" fillId="33" borderId="92" xfId="0" applyFont="1" applyFill="1" applyBorder="1" applyAlignment="1">
      <alignment horizontal="left" vertical="top" wrapText="1"/>
    </xf>
    <xf numFmtId="0" fontId="14" fillId="0" borderId="53" xfId="0" applyFont="1" applyBorder="1" applyAlignment="1">
      <alignment vertical="top" wrapText="1"/>
    </xf>
    <xf numFmtId="0" fontId="6" fillId="0" borderId="93" xfId="0" applyFont="1" applyFill="1" applyBorder="1" applyAlignment="1">
      <alignment horizontal="left" vertical="top" wrapText="1"/>
    </xf>
    <xf numFmtId="0" fontId="2" fillId="35" borderId="64" xfId="0" applyFont="1" applyFill="1" applyBorder="1" applyAlignment="1">
      <alignment horizontal="left" vertical="top" wrapText="1"/>
    </xf>
    <xf numFmtId="0" fontId="6" fillId="0" borderId="94" xfId="0" applyFont="1" applyFill="1" applyBorder="1" applyAlignment="1">
      <alignment horizontal="left" vertical="top" wrapText="1"/>
    </xf>
    <xf numFmtId="49" fontId="2" fillId="46" borderId="95" xfId="0" applyNumberFormat="1" applyFont="1" applyFill="1" applyBorder="1" applyAlignment="1">
      <alignment horizontal="center" vertical="center" wrapText="1"/>
    </xf>
    <xf numFmtId="49" fontId="2" fillId="61" borderId="96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top" wrapText="1"/>
    </xf>
    <xf numFmtId="0" fontId="6" fillId="0" borderId="97" xfId="0" applyFont="1" applyFill="1" applyBorder="1" applyAlignment="1">
      <alignment horizontal="left" vertical="top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14" fillId="53" borderId="58" xfId="0" applyFont="1" applyFill="1" applyBorder="1" applyAlignment="1">
      <alignment horizontal="center" vertical="center"/>
    </xf>
    <xf numFmtId="0" fontId="14" fillId="55" borderId="56" xfId="0" applyFont="1" applyFill="1" applyBorder="1" applyAlignment="1">
      <alignment horizontal="center" vertical="center"/>
    </xf>
    <xf numFmtId="0" fontId="14" fillId="40" borderId="43" xfId="0" applyFont="1" applyFill="1" applyBorder="1" applyAlignment="1">
      <alignment horizontal="center" vertical="center"/>
    </xf>
    <xf numFmtId="0" fontId="14" fillId="53" borderId="83" xfId="0" applyFont="1" applyFill="1" applyBorder="1" applyAlignment="1">
      <alignment horizontal="center" vertical="center"/>
    </xf>
    <xf numFmtId="1" fontId="2" fillId="37" borderId="4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59" borderId="26" xfId="0" applyFont="1" applyFill="1" applyBorder="1" applyAlignment="1">
      <alignment horizontal="center" vertical="center" wrapText="1"/>
    </xf>
    <xf numFmtId="0" fontId="7" fillId="63" borderId="34" xfId="0" applyFont="1" applyFill="1" applyBorder="1" applyAlignment="1">
      <alignment horizontal="center" vertical="center" wrapText="1"/>
    </xf>
    <xf numFmtId="0" fontId="7" fillId="63" borderId="84" xfId="0" applyFont="1" applyFill="1" applyBorder="1" applyAlignment="1">
      <alignment horizontal="center" vertical="center" wrapText="1"/>
    </xf>
    <xf numFmtId="0" fontId="7" fillId="56" borderId="34" xfId="0" applyFont="1" applyFill="1" applyBorder="1" applyAlignment="1">
      <alignment horizontal="center" vertical="center" wrapText="1"/>
    </xf>
    <xf numFmtId="0" fontId="7" fillId="51" borderId="84" xfId="0" applyFont="1" applyFill="1" applyBorder="1" applyAlignment="1">
      <alignment horizontal="center" vertical="center" wrapText="1"/>
    </xf>
    <xf numFmtId="0" fontId="11" fillId="59" borderId="60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justify" vertical="top" wrapText="1"/>
    </xf>
    <xf numFmtId="0" fontId="14" fillId="42" borderId="98" xfId="0" applyFont="1" applyFill="1" applyBorder="1" applyAlignment="1">
      <alignment horizontal="center" vertical="center"/>
    </xf>
    <xf numFmtId="0" fontId="14" fillId="54" borderId="24" xfId="0" applyFont="1" applyFill="1" applyBorder="1" applyAlignment="1">
      <alignment horizontal="center" vertical="center"/>
    </xf>
    <xf numFmtId="0" fontId="14" fillId="54" borderId="65" xfId="0" applyFont="1" applyFill="1" applyBorder="1" applyAlignment="1">
      <alignment horizontal="center" vertical="center"/>
    </xf>
    <xf numFmtId="0" fontId="14" fillId="54" borderId="50" xfId="0" applyFont="1" applyFill="1" applyBorder="1" applyAlignment="1">
      <alignment horizontal="center" vertical="center"/>
    </xf>
    <xf numFmtId="0" fontId="14" fillId="54" borderId="53" xfId="0" applyFont="1" applyFill="1" applyBorder="1" applyAlignment="1">
      <alignment horizontal="center" vertical="center"/>
    </xf>
    <xf numFmtId="0" fontId="4" fillId="40" borderId="99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40" borderId="74" xfId="0" applyFont="1" applyFill="1" applyBorder="1" applyAlignment="1">
      <alignment horizontal="center" vertical="center"/>
    </xf>
    <xf numFmtId="0" fontId="14" fillId="59" borderId="74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59" borderId="53" xfId="0" applyFont="1" applyFill="1" applyBorder="1" applyAlignment="1">
      <alignment horizontal="center" vertical="center"/>
    </xf>
    <xf numFmtId="0" fontId="14" fillId="64" borderId="21" xfId="0" applyFont="1" applyFill="1" applyBorder="1" applyAlignment="1">
      <alignment horizontal="center" vertical="center"/>
    </xf>
    <xf numFmtId="0" fontId="14" fillId="64" borderId="61" xfId="0" applyFont="1" applyFill="1" applyBorder="1" applyAlignment="1">
      <alignment horizontal="center" vertical="center"/>
    </xf>
    <xf numFmtId="0" fontId="14" fillId="64" borderId="50" xfId="0" applyFont="1" applyFill="1" applyBorder="1" applyAlignment="1">
      <alignment horizontal="center" vertical="center"/>
    </xf>
    <xf numFmtId="0" fontId="14" fillId="64" borderId="14" xfId="0" applyFont="1" applyFill="1" applyBorder="1" applyAlignment="1">
      <alignment horizontal="center" vertical="center"/>
    </xf>
    <xf numFmtId="0" fontId="14" fillId="64" borderId="35" xfId="0" applyFont="1" applyFill="1" applyBorder="1" applyAlignment="1">
      <alignment horizontal="center" vertical="center"/>
    </xf>
    <xf numFmtId="0" fontId="0" fillId="64" borderId="11" xfId="0" applyFill="1" applyBorder="1" applyAlignment="1">
      <alignment/>
    </xf>
    <xf numFmtId="0" fontId="14" fillId="64" borderId="90" xfId="0" applyFont="1" applyFill="1" applyBorder="1" applyAlignment="1">
      <alignment horizontal="center" vertical="center"/>
    </xf>
    <xf numFmtId="0" fontId="14" fillId="64" borderId="58" xfId="0" applyFont="1" applyFill="1" applyBorder="1" applyAlignment="1">
      <alignment horizontal="center" vertical="center"/>
    </xf>
    <xf numFmtId="0" fontId="14" fillId="64" borderId="32" xfId="0" applyFont="1" applyFill="1" applyBorder="1" applyAlignment="1">
      <alignment horizontal="center" vertical="center"/>
    </xf>
    <xf numFmtId="0" fontId="14" fillId="64" borderId="18" xfId="0" applyFont="1" applyFill="1" applyBorder="1" applyAlignment="1">
      <alignment horizontal="center" vertical="center"/>
    </xf>
    <xf numFmtId="0" fontId="14" fillId="64" borderId="16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40" borderId="100" xfId="0" applyFill="1" applyBorder="1" applyAlignment="1">
      <alignment/>
    </xf>
    <xf numFmtId="0" fontId="0" fillId="40" borderId="63" xfId="0" applyFill="1" applyBorder="1" applyAlignment="1">
      <alignment/>
    </xf>
    <xf numFmtId="0" fontId="4" fillId="40" borderId="59" xfId="0" applyFont="1" applyFill="1" applyBorder="1" applyAlignment="1">
      <alignment horizontal="center" vertical="center"/>
    </xf>
    <xf numFmtId="0" fontId="4" fillId="40" borderId="101" xfId="0" applyFont="1" applyFill="1" applyBorder="1" applyAlignment="1">
      <alignment horizontal="center" vertical="center"/>
    </xf>
    <xf numFmtId="0" fontId="4" fillId="40" borderId="102" xfId="0" applyFont="1" applyFill="1" applyBorder="1" applyAlignment="1">
      <alignment horizontal="center" vertical="center"/>
    </xf>
    <xf numFmtId="0" fontId="14" fillId="64" borderId="47" xfId="0" applyFont="1" applyFill="1" applyBorder="1" applyAlignment="1">
      <alignment horizontal="center" vertical="center"/>
    </xf>
    <xf numFmtId="0" fontId="14" fillId="42" borderId="49" xfId="0" applyFont="1" applyFill="1" applyBorder="1" applyAlignment="1">
      <alignment horizontal="center" vertical="center"/>
    </xf>
    <xf numFmtId="0" fontId="14" fillId="64" borderId="29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0" fontId="14" fillId="42" borderId="103" xfId="0" applyFont="1" applyFill="1" applyBorder="1" applyAlignment="1">
      <alignment horizontal="center" vertical="center"/>
    </xf>
    <xf numFmtId="0" fontId="14" fillId="64" borderId="104" xfId="0" applyFont="1" applyFill="1" applyBorder="1" applyAlignment="1">
      <alignment horizontal="center" vertical="center"/>
    </xf>
    <xf numFmtId="0" fontId="14" fillId="55" borderId="58" xfId="0" applyFont="1" applyFill="1" applyBorder="1" applyAlignment="1">
      <alignment horizontal="center" vertical="center"/>
    </xf>
    <xf numFmtId="0" fontId="14" fillId="54" borderId="16" xfId="0" applyFont="1" applyFill="1" applyBorder="1" applyAlignment="1">
      <alignment horizontal="center" vertical="center"/>
    </xf>
    <xf numFmtId="0" fontId="0" fillId="64" borderId="70" xfId="0" applyFill="1" applyBorder="1" applyAlignment="1">
      <alignment/>
    </xf>
    <xf numFmtId="0" fontId="14" fillId="42" borderId="105" xfId="0" applyFont="1" applyFill="1" applyBorder="1" applyAlignment="1">
      <alignment horizontal="center" vertical="center"/>
    </xf>
    <xf numFmtId="0" fontId="4" fillId="40" borderId="96" xfId="0" applyFont="1" applyFill="1" applyBorder="1" applyAlignment="1">
      <alignment horizontal="center" vertical="center"/>
    </xf>
    <xf numFmtId="0" fontId="14" fillId="40" borderId="55" xfId="0" applyFont="1" applyFill="1" applyBorder="1" applyAlignment="1">
      <alignment horizontal="center" vertical="center"/>
    </xf>
    <xf numFmtId="0" fontId="0" fillId="42" borderId="106" xfId="0" applyFill="1" applyBorder="1" applyAlignment="1">
      <alignment/>
    </xf>
    <xf numFmtId="0" fontId="14" fillId="42" borderId="107" xfId="0" applyFont="1" applyFill="1" applyBorder="1" applyAlignment="1">
      <alignment horizontal="center" vertical="center"/>
    </xf>
    <xf numFmtId="0" fontId="14" fillId="42" borderId="108" xfId="0" applyFont="1" applyFill="1" applyBorder="1" applyAlignment="1">
      <alignment horizontal="center" vertical="center"/>
    </xf>
    <xf numFmtId="0" fontId="14" fillId="40" borderId="109" xfId="0" applyFont="1" applyFill="1" applyBorder="1" applyAlignment="1">
      <alignment horizontal="center" vertical="center"/>
    </xf>
    <xf numFmtId="0" fontId="14" fillId="42" borderId="110" xfId="0" applyFont="1" applyFill="1" applyBorder="1" applyAlignment="1">
      <alignment horizontal="center" vertical="center"/>
    </xf>
    <xf numFmtId="0" fontId="14" fillId="42" borderId="111" xfId="0" applyFont="1" applyFill="1" applyBorder="1" applyAlignment="1">
      <alignment horizontal="center" vertical="center"/>
    </xf>
    <xf numFmtId="1" fontId="6" fillId="34" borderId="61" xfId="0" applyNumberFormat="1" applyFont="1" applyFill="1" applyBorder="1" applyAlignment="1">
      <alignment horizontal="center" vertical="center" wrapText="1"/>
    </xf>
    <xf numFmtId="1" fontId="14" fillId="40" borderId="1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left" vertical="top" wrapText="1"/>
    </xf>
    <xf numFmtId="0" fontId="7" fillId="33" borderId="112" xfId="0" applyFont="1" applyFill="1" applyBorder="1" applyAlignment="1">
      <alignment horizontal="center" vertical="center" wrapText="1"/>
    </xf>
    <xf numFmtId="49" fontId="1" fillId="0" borderId="113" xfId="0" applyNumberFormat="1" applyFont="1" applyBorder="1" applyAlignment="1">
      <alignment horizontal="center" vertical="center" wrapText="1"/>
    </xf>
    <xf numFmtId="49" fontId="1" fillId="36" borderId="113" xfId="0" applyNumberFormat="1" applyFont="1" applyFill="1" applyBorder="1" applyAlignment="1">
      <alignment horizontal="center" vertical="center" wrapText="1"/>
    </xf>
    <xf numFmtId="1" fontId="2" fillId="45" borderId="114" xfId="0" applyNumberFormat="1" applyFont="1" applyFill="1" applyBorder="1" applyAlignment="1">
      <alignment horizontal="center" vertical="center" wrapText="1"/>
    </xf>
    <xf numFmtId="1" fontId="1" fillId="34" borderId="65" xfId="0" applyNumberFormat="1" applyFont="1" applyFill="1" applyBorder="1" applyAlignment="1">
      <alignment horizontal="center" vertical="center" wrapText="1"/>
    </xf>
    <xf numFmtId="1" fontId="13" fillId="34" borderId="65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3" fillId="36" borderId="17" xfId="0" applyNumberFormat="1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1" fontId="13" fillId="36" borderId="50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60" borderId="13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36" borderId="50" xfId="0" applyFont="1" applyFill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34" borderId="72" xfId="0" applyNumberFormat="1" applyFont="1" applyFill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15" xfId="0" applyFont="1" applyFill="1" applyBorder="1" applyAlignment="1">
      <alignment horizontal="left" vertical="top" wrapText="1"/>
    </xf>
    <xf numFmtId="0" fontId="1" fillId="0" borderId="116" xfId="0" applyFont="1" applyBorder="1" applyAlignment="1">
      <alignment horizontal="left" vertical="top" wrapText="1"/>
    </xf>
    <xf numFmtId="0" fontId="1" fillId="36" borderId="116" xfId="0" applyFont="1" applyFill="1" applyBorder="1" applyAlignment="1">
      <alignment horizontal="left" vertical="top" wrapText="1"/>
    </xf>
    <xf numFmtId="0" fontId="9" fillId="0" borderId="115" xfId="0" applyFont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0" fontId="0" fillId="0" borderId="117" xfId="0" applyBorder="1" applyAlignment="1">
      <alignment/>
    </xf>
    <xf numFmtId="0" fontId="11" fillId="53" borderId="13" xfId="0" applyFont="1" applyFill="1" applyBorder="1" applyAlignment="1">
      <alignment horizontal="center" vertical="center" wrapText="1"/>
    </xf>
    <xf numFmtId="0" fontId="11" fillId="53" borderId="11" xfId="0" applyFont="1" applyFill="1" applyBorder="1" applyAlignment="1">
      <alignment horizontal="center" vertical="center" wrapText="1"/>
    </xf>
    <xf numFmtId="0" fontId="11" fillId="53" borderId="13" xfId="0" applyFont="1" applyFill="1" applyBorder="1" applyAlignment="1">
      <alignment horizontal="center" vertical="center" wrapText="1"/>
    </xf>
    <xf numFmtId="0" fontId="11" fillId="53" borderId="14" xfId="0" applyFont="1" applyFill="1" applyBorder="1" applyAlignment="1">
      <alignment horizontal="center" vertical="center" wrapText="1"/>
    </xf>
    <xf numFmtId="0" fontId="11" fillId="53" borderId="66" xfId="0" applyFont="1" applyFill="1" applyBorder="1" applyAlignment="1">
      <alignment horizontal="center" vertical="center" wrapText="1"/>
    </xf>
    <xf numFmtId="0" fontId="11" fillId="55" borderId="52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left" vertical="top" wrapText="1"/>
    </xf>
    <xf numFmtId="0" fontId="11" fillId="0" borderId="119" xfId="0" applyFont="1" applyBorder="1" applyAlignment="1">
      <alignment vertical="top"/>
    </xf>
    <xf numFmtId="0" fontId="9" fillId="53" borderId="91" xfId="0" applyFont="1" applyFill="1" applyBorder="1" applyAlignment="1">
      <alignment horizontal="center" vertical="center" wrapText="1"/>
    </xf>
    <xf numFmtId="1" fontId="11" fillId="53" borderId="42" xfId="0" applyNumberFormat="1" applyFont="1" applyFill="1" applyBorder="1" applyAlignment="1">
      <alignment horizontal="center" vertical="center" wrapText="1"/>
    </xf>
    <xf numFmtId="1" fontId="11" fillId="65" borderId="120" xfId="0" applyNumberFormat="1" applyFont="1" applyFill="1" applyBorder="1" applyAlignment="1">
      <alignment horizontal="center" vertical="center" wrapText="1"/>
    </xf>
    <xf numFmtId="1" fontId="11" fillId="53" borderId="69" xfId="0" applyNumberFormat="1" applyFont="1" applyFill="1" applyBorder="1" applyAlignment="1">
      <alignment horizontal="center" vertical="center" wrapText="1"/>
    </xf>
    <xf numFmtId="0" fontId="11" fillId="65" borderId="44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left" vertical="top" wrapText="1"/>
    </xf>
    <xf numFmtId="0" fontId="9" fillId="53" borderId="24" xfId="0" applyFont="1" applyFill="1" applyBorder="1" applyAlignment="1">
      <alignment horizontal="center" vertical="center" wrapText="1"/>
    </xf>
    <xf numFmtId="1" fontId="11" fillId="53" borderId="17" xfId="0" applyNumberFormat="1" applyFont="1" applyFill="1" applyBorder="1" applyAlignment="1">
      <alignment horizontal="center" vertical="center" wrapText="1"/>
    </xf>
    <xf numFmtId="1" fontId="11" fillId="65" borderId="65" xfId="0" applyNumberFormat="1" applyFont="1" applyFill="1" applyBorder="1" applyAlignment="1">
      <alignment horizontal="center" vertical="center" wrapText="1"/>
    </xf>
    <xf numFmtId="1" fontId="11" fillId="53" borderId="50" xfId="0" applyNumberFormat="1" applyFont="1" applyFill="1" applyBorder="1" applyAlignment="1">
      <alignment horizontal="center" vertical="center" wrapText="1"/>
    </xf>
    <xf numFmtId="0" fontId="11" fillId="65" borderId="18" xfId="0" applyFont="1" applyFill="1" applyBorder="1" applyAlignment="1">
      <alignment horizontal="center" vertical="center" wrapText="1"/>
    </xf>
    <xf numFmtId="0" fontId="11" fillId="0" borderId="121" xfId="0" applyFont="1" applyFill="1" applyBorder="1" applyAlignment="1">
      <alignment horizontal="left" vertical="top" wrapText="1"/>
    </xf>
    <xf numFmtId="0" fontId="11" fillId="0" borderId="119" xfId="0" applyFont="1" applyBorder="1" applyAlignment="1">
      <alignment horizontal="justify" vertical="top" wrapText="1"/>
    </xf>
    <xf numFmtId="0" fontId="11" fillId="0" borderId="122" xfId="0" applyFont="1" applyBorder="1" applyAlignment="1">
      <alignment horizontal="justify" vertical="center" wrapText="1"/>
    </xf>
    <xf numFmtId="0" fontId="1" fillId="0" borderId="113" xfId="0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1" fontId="11" fillId="34" borderId="74" xfId="0" applyNumberFormat="1" applyFont="1" applyFill="1" applyBorder="1" applyAlignment="1">
      <alignment horizontal="center" vertical="center" wrapText="1"/>
    </xf>
    <xf numFmtId="1" fontId="11" fillId="0" borderId="58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9" fillId="33" borderId="123" xfId="0" applyFont="1" applyFill="1" applyBorder="1" applyAlignment="1">
      <alignment horizontal="left" vertical="top" wrapText="1"/>
    </xf>
    <xf numFmtId="0" fontId="9" fillId="33" borderId="92" xfId="0" applyFont="1" applyFill="1" applyBorder="1" applyAlignment="1">
      <alignment horizontal="left" vertical="top" wrapText="1"/>
    </xf>
    <xf numFmtId="1" fontId="9" fillId="33" borderId="124" xfId="0" applyNumberFormat="1" applyFont="1" applyFill="1" applyBorder="1" applyAlignment="1">
      <alignment horizontal="center" vertical="center" wrapText="1"/>
    </xf>
    <xf numFmtId="1" fontId="9" fillId="33" borderId="92" xfId="0" applyNumberFormat="1" applyFont="1" applyFill="1" applyBorder="1" applyAlignment="1">
      <alignment horizontal="center" vertical="center" wrapText="1"/>
    </xf>
    <xf numFmtId="1" fontId="9" fillId="45" borderId="125" xfId="0" applyNumberFormat="1" applyFont="1" applyFill="1" applyBorder="1" applyAlignment="1">
      <alignment horizontal="center" vertical="center" wrapText="1"/>
    </xf>
    <xf numFmtId="1" fontId="9" fillId="45" borderId="126" xfId="0" applyNumberFormat="1" applyFont="1" applyFill="1" applyBorder="1" applyAlignment="1">
      <alignment horizontal="center" vertical="center" wrapText="1"/>
    </xf>
    <xf numFmtId="0" fontId="9" fillId="45" borderId="66" xfId="0" applyFont="1" applyFill="1" applyBorder="1" applyAlignment="1">
      <alignment horizontal="center" vertical="center" wrapText="1"/>
    </xf>
    <xf numFmtId="0" fontId="9" fillId="45" borderId="67" xfId="0" applyFont="1" applyFill="1" applyBorder="1" applyAlignment="1">
      <alignment horizontal="center" vertical="center" wrapText="1"/>
    </xf>
    <xf numFmtId="1" fontId="9" fillId="45" borderId="71" xfId="0" applyNumberFormat="1" applyFont="1" applyFill="1" applyBorder="1" applyAlignment="1">
      <alignment horizontal="center" vertical="center" wrapText="1"/>
    </xf>
    <xf numFmtId="0" fontId="9" fillId="33" borderId="103" xfId="0" applyFont="1" applyFill="1" applyBorder="1" applyAlignment="1">
      <alignment horizontal="center" vertical="center" wrapText="1"/>
    </xf>
    <xf numFmtId="0" fontId="9" fillId="33" borderId="127" xfId="0" applyFont="1" applyFill="1" applyBorder="1" applyAlignment="1">
      <alignment horizontal="left" vertical="top" wrapText="1"/>
    </xf>
    <xf numFmtId="0" fontId="9" fillId="33" borderId="128" xfId="0" applyFont="1" applyFill="1" applyBorder="1" applyAlignment="1">
      <alignment horizontal="left" vertical="top" wrapText="1"/>
    </xf>
    <xf numFmtId="0" fontId="9" fillId="33" borderId="129" xfId="0" applyFont="1" applyFill="1" applyBorder="1" applyAlignment="1">
      <alignment vertical="center" wrapText="1"/>
    </xf>
    <xf numFmtId="1" fontId="9" fillId="33" borderId="128" xfId="0" applyNumberFormat="1" applyFont="1" applyFill="1" applyBorder="1" applyAlignment="1">
      <alignment horizontal="center" vertical="center" wrapText="1"/>
    </xf>
    <xf numFmtId="1" fontId="9" fillId="45" borderId="130" xfId="0" applyNumberFormat="1" applyFont="1" applyFill="1" applyBorder="1" applyAlignment="1">
      <alignment horizontal="center" vertical="center" wrapText="1"/>
    </xf>
    <xf numFmtId="1" fontId="9" fillId="45" borderId="131" xfId="0" applyNumberFormat="1" applyFont="1" applyFill="1" applyBorder="1" applyAlignment="1">
      <alignment horizontal="center" vertical="center" wrapText="1"/>
    </xf>
    <xf numFmtId="0" fontId="9" fillId="45" borderId="132" xfId="0" applyFont="1" applyFill="1" applyBorder="1" applyAlignment="1">
      <alignment horizontal="center" vertical="center" wrapText="1"/>
    </xf>
    <xf numFmtId="0" fontId="9" fillId="45" borderId="133" xfId="0" applyFont="1" applyFill="1" applyBorder="1" applyAlignment="1">
      <alignment horizontal="center" vertical="center" wrapText="1"/>
    </xf>
    <xf numFmtId="1" fontId="9" fillId="45" borderId="134" xfId="0" applyNumberFormat="1" applyFont="1" applyFill="1" applyBorder="1" applyAlignment="1">
      <alignment horizontal="center" vertical="center" wrapText="1"/>
    </xf>
    <xf numFmtId="0" fontId="9" fillId="33" borderId="135" xfId="0" applyFont="1" applyFill="1" applyBorder="1" applyAlignment="1">
      <alignment horizontal="center" vertical="center" wrapText="1"/>
    </xf>
    <xf numFmtId="0" fontId="9" fillId="66" borderId="136" xfId="0" applyFont="1" applyFill="1" applyBorder="1" applyAlignment="1">
      <alignment horizontal="left" vertical="top" wrapText="1"/>
    </xf>
    <xf numFmtId="0" fontId="10" fillId="10" borderId="137" xfId="0" applyFont="1" applyFill="1" applyBorder="1" applyAlignment="1">
      <alignment vertical="top" wrapText="1"/>
    </xf>
    <xf numFmtId="49" fontId="9" fillId="10" borderId="138" xfId="0" applyNumberFormat="1" applyFont="1" applyFill="1" applyBorder="1" applyAlignment="1">
      <alignment horizontal="center" vertical="center" wrapText="1"/>
    </xf>
    <xf numFmtId="1" fontId="9" fillId="66" borderId="137" xfId="0" applyNumberFormat="1" applyFont="1" applyFill="1" applyBorder="1" applyAlignment="1">
      <alignment horizontal="center" vertical="center" wrapText="1"/>
    </xf>
    <xf numFmtId="1" fontId="9" fillId="67" borderId="139" xfId="0" applyNumberFormat="1" applyFont="1" applyFill="1" applyBorder="1" applyAlignment="1">
      <alignment horizontal="center" vertical="center" wrapText="1"/>
    </xf>
    <xf numFmtId="1" fontId="11" fillId="10" borderId="140" xfId="0" applyNumberFormat="1" applyFont="1" applyFill="1" applyBorder="1" applyAlignment="1">
      <alignment horizontal="center" vertical="center" wrapText="1"/>
    </xf>
    <xf numFmtId="0" fontId="11" fillId="10" borderId="141" xfId="0" applyFont="1" applyFill="1" applyBorder="1" applyAlignment="1">
      <alignment horizontal="center" vertical="center" wrapText="1"/>
    </xf>
    <xf numFmtId="0" fontId="9" fillId="68" borderId="142" xfId="0" applyFont="1" applyFill="1" applyBorder="1" applyAlignment="1">
      <alignment horizontal="center" vertical="center" wrapText="1"/>
    </xf>
    <xf numFmtId="0" fontId="9" fillId="66" borderId="143" xfId="0" applyFont="1" applyFill="1" applyBorder="1" applyAlignment="1">
      <alignment horizontal="center" vertical="center" wrapText="1"/>
    </xf>
    <xf numFmtId="0" fontId="9" fillId="66" borderId="144" xfId="0" applyFont="1" applyFill="1" applyBorder="1" applyAlignment="1">
      <alignment horizontal="center" vertical="center" wrapText="1"/>
    </xf>
    <xf numFmtId="0" fontId="1" fillId="0" borderId="145" xfId="0" applyFont="1" applyFill="1" applyBorder="1" applyAlignment="1">
      <alignment horizontal="left" vertical="top" wrapText="1"/>
    </xf>
    <xf numFmtId="0" fontId="11" fillId="0" borderId="33" xfId="0" applyFont="1" applyBorder="1" applyAlignment="1">
      <alignment vertical="top" wrapText="1"/>
    </xf>
    <xf numFmtId="49" fontId="9" fillId="53" borderId="62" xfId="0" applyNumberFormat="1" applyFont="1" applyFill="1" applyBorder="1" applyAlignment="1">
      <alignment horizontal="center" vertical="center" wrapText="1"/>
    </xf>
    <xf numFmtId="1" fontId="9" fillId="51" borderId="33" xfId="0" applyNumberFormat="1" applyFont="1" applyFill="1" applyBorder="1" applyAlignment="1">
      <alignment horizontal="center" vertical="center" wrapText="1"/>
    </xf>
    <xf numFmtId="1" fontId="9" fillId="69" borderId="146" xfId="0" applyNumberFormat="1" applyFont="1" applyFill="1" applyBorder="1" applyAlignment="1">
      <alignment horizontal="center" vertical="center" wrapText="1"/>
    </xf>
    <xf numFmtId="1" fontId="11" fillId="53" borderId="61" xfId="0" applyNumberFormat="1" applyFont="1" applyFill="1" applyBorder="1" applyAlignment="1">
      <alignment horizontal="center" vertical="center" wrapText="1"/>
    </xf>
    <xf numFmtId="0" fontId="11" fillId="53" borderId="31" xfId="0" applyFont="1" applyFill="1" applyBorder="1" applyAlignment="1">
      <alignment horizontal="center" vertical="center" wrapText="1"/>
    </xf>
    <xf numFmtId="0" fontId="9" fillId="65" borderId="32" xfId="0" applyFont="1" applyFill="1" applyBorder="1" applyAlignment="1">
      <alignment horizontal="center" vertical="center" wrapText="1"/>
    </xf>
    <xf numFmtId="0" fontId="9" fillId="51" borderId="31" xfId="0" applyFont="1" applyFill="1" applyBorder="1" applyAlignment="1">
      <alignment horizontal="center" vertical="center" wrapText="1"/>
    </xf>
    <xf numFmtId="0" fontId="9" fillId="51" borderId="38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9" fillId="51" borderId="113" xfId="0" applyNumberFormat="1" applyFont="1" applyFill="1" applyBorder="1" applyAlignment="1">
      <alignment horizontal="center" vertical="center" wrapText="1"/>
    </xf>
    <xf numFmtId="0" fontId="10" fillId="53" borderId="17" xfId="0" applyFont="1" applyFill="1" applyBorder="1" applyAlignment="1">
      <alignment horizontal="center" vertical="center"/>
    </xf>
    <xf numFmtId="49" fontId="9" fillId="53" borderId="147" xfId="0" applyNumberFormat="1" applyFont="1" applyFill="1" applyBorder="1" applyAlignment="1">
      <alignment horizontal="center" vertical="center" wrapText="1"/>
    </xf>
    <xf numFmtId="0" fontId="9" fillId="65" borderId="18" xfId="0" applyFont="1" applyFill="1" applyBorder="1" applyAlignment="1">
      <alignment horizontal="center" vertical="center" wrapText="1"/>
    </xf>
    <xf numFmtId="0" fontId="9" fillId="51" borderId="13" xfId="0" applyFont="1" applyFill="1" applyBorder="1" applyAlignment="1">
      <alignment horizontal="center" vertical="center" wrapText="1"/>
    </xf>
    <xf numFmtId="0" fontId="9" fillId="51" borderId="14" xfId="0" applyFont="1" applyFill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left" vertical="top" wrapText="1"/>
    </xf>
    <xf numFmtId="0" fontId="1" fillId="0" borderId="149" xfId="0" applyFont="1" applyFill="1" applyBorder="1" applyAlignment="1">
      <alignment horizontal="left" vertical="top" wrapText="1"/>
    </xf>
    <xf numFmtId="49" fontId="9" fillId="53" borderId="150" xfId="0" applyNumberFormat="1" applyFont="1" applyFill="1" applyBorder="1" applyAlignment="1">
      <alignment horizontal="center" vertical="center" wrapText="1"/>
    </xf>
    <xf numFmtId="0" fontId="11" fillId="53" borderId="149" xfId="0" applyFont="1" applyFill="1" applyBorder="1" applyAlignment="1">
      <alignment horizontal="center" vertical="center" wrapText="1"/>
    </xf>
    <xf numFmtId="0" fontId="10" fillId="65" borderId="151" xfId="0" applyFont="1" applyFill="1" applyBorder="1" applyAlignment="1">
      <alignment horizontal="center" vertical="center" wrapText="1"/>
    </xf>
    <xf numFmtId="1" fontId="11" fillId="53" borderId="152" xfId="0" applyNumberFormat="1" applyFont="1" applyFill="1" applyBorder="1" applyAlignment="1">
      <alignment horizontal="center" vertical="center" wrapText="1"/>
    </xf>
    <xf numFmtId="0" fontId="11" fillId="53" borderId="153" xfId="0" applyFont="1" applyFill="1" applyBorder="1" applyAlignment="1">
      <alignment horizontal="center" vertical="center" wrapText="1"/>
    </xf>
    <xf numFmtId="0" fontId="9" fillId="65" borderId="154" xfId="0" applyFont="1" applyFill="1" applyBorder="1" applyAlignment="1">
      <alignment horizontal="center" vertical="center" wrapText="1"/>
    </xf>
    <xf numFmtId="0" fontId="9" fillId="51" borderId="153" xfId="0" applyFont="1" applyFill="1" applyBorder="1" applyAlignment="1">
      <alignment horizontal="center" vertical="center" wrapText="1"/>
    </xf>
    <xf numFmtId="0" fontId="9" fillId="51" borderId="155" xfId="0" applyFont="1" applyFill="1" applyBorder="1" applyAlignment="1">
      <alignment horizontal="center" vertical="center" wrapText="1"/>
    </xf>
    <xf numFmtId="0" fontId="9" fillId="66" borderId="156" xfId="0" applyFont="1" applyFill="1" applyBorder="1" applyAlignment="1">
      <alignment horizontal="left" vertical="top" wrapText="1"/>
    </xf>
    <xf numFmtId="0" fontId="10" fillId="10" borderId="157" xfId="0" applyFont="1" applyFill="1" applyBorder="1" applyAlignment="1">
      <alignment vertical="top" wrapText="1"/>
    </xf>
    <xf numFmtId="1" fontId="10" fillId="10" borderId="157" xfId="0" applyNumberFormat="1" applyFont="1" applyFill="1" applyBorder="1" applyAlignment="1">
      <alignment horizontal="center" vertical="center"/>
    </xf>
    <xf numFmtId="1" fontId="10" fillId="68" borderId="158" xfId="0" applyNumberFormat="1" applyFont="1" applyFill="1" applyBorder="1" applyAlignment="1">
      <alignment horizontal="center" vertical="center"/>
    </xf>
    <xf numFmtId="1" fontId="11" fillId="10" borderId="159" xfId="0" applyNumberFormat="1" applyFont="1" applyFill="1" applyBorder="1" applyAlignment="1">
      <alignment horizontal="center" vertical="center" wrapText="1"/>
    </xf>
    <xf numFmtId="0" fontId="11" fillId="10" borderId="143" xfId="0" applyFont="1" applyFill="1" applyBorder="1" applyAlignment="1">
      <alignment horizontal="center" vertical="center" wrapText="1"/>
    </xf>
    <xf numFmtId="0" fontId="10" fillId="68" borderId="144" xfId="0" applyFont="1" applyFill="1" applyBorder="1" applyAlignment="1">
      <alignment horizontal="center" vertical="center"/>
    </xf>
    <xf numFmtId="0" fontId="9" fillId="66" borderId="160" xfId="0" applyFont="1" applyFill="1" applyBorder="1" applyAlignment="1">
      <alignment horizontal="center" vertical="center" wrapText="1"/>
    </xf>
    <xf numFmtId="49" fontId="9" fillId="70" borderId="161" xfId="0" applyNumberFormat="1" applyFont="1" applyFill="1" applyBorder="1" applyAlignment="1">
      <alignment horizontal="center" vertical="center" wrapText="1"/>
    </xf>
    <xf numFmtId="1" fontId="1" fillId="53" borderId="162" xfId="0" applyNumberFormat="1" applyFont="1" applyFill="1" applyBorder="1" applyAlignment="1">
      <alignment horizontal="center" vertical="center" wrapText="1"/>
    </xf>
    <xf numFmtId="1" fontId="1" fillId="65" borderId="163" xfId="0" applyNumberFormat="1" applyFont="1" applyFill="1" applyBorder="1" applyAlignment="1">
      <alignment horizontal="center" vertical="center" wrapText="1"/>
    </xf>
    <xf numFmtId="1" fontId="11" fillId="53" borderId="164" xfId="0" applyNumberFormat="1" applyFont="1" applyFill="1" applyBorder="1" applyAlignment="1">
      <alignment horizontal="center" vertical="center" wrapText="1"/>
    </xf>
    <xf numFmtId="0" fontId="11" fillId="53" borderId="165" xfId="0" applyFont="1" applyFill="1" applyBorder="1" applyAlignment="1">
      <alignment horizontal="center" vertical="center" wrapText="1"/>
    </xf>
    <xf numFmtId="0" fontId="10" fillId="65" borderId="166" xfId="0" applyFont="1" applyFill="1" applyBorder="1" applyAlignment="1">
      <alignment horizontal="center" vertical="center"/>
    </xf>
    <xf numFmtId="0" fontId="9" fillId="51" borderId="165" xfId="0" applyFont="1" applyFill="1" applyBorder="1" applyAlignment="1">
      <alignment horizontal="center" vertical="center" wrapText="1"/>
    </xf>
    <xf numFmtId="0" fontId="9" fillId="51" borderId="16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49" fontId="9" fillId="70" borderId="113" xfId="0" applyNumberFormat="1" applyFont="1" applyFill="1" applyBorder="1" applyAlignment="1">
      <alignment horizontal="center" vertical="center" wrapText="1"/>
    </xf>
    <xf numFmtId="1" fontId="1" fillId="53" borderId="17" xfId="0" applyNumberFormat="1" applyFont="1" applyFill="1" applyBorder="1" applyAlignment="1">
      <alignment horizontal="center" vertical="center" wrapText="1"/>
    </xf>
    <xf numFmtId="1" fontId="1" fillId="65" borderId="65" xfId="0" applyNumberFormat="1" applyFont="1" applyFill="1" applyBorder="1" applyAlignment="1">
      <alignment horizontal="center" vertical="center" wrapText="1"/>
    </xf>
    <xf numFmtId="0" fontId="10" fillId="65" borderId="18" xfId="0" applyFont="1" applyFill="1" applyBorder="1" applyAlignment="1">
      <alignment horizontal="center" vertical="center"/>
    </xf>
    <xf numFmtId="0" fontId="1" fillId="0" borderId="168" xfId="0" applyFont="1" applyFill="1" applyBorder="1" applyAlignment="1">
      <alignment horizontal="left" vertical="top" wrapText="1"/>
    </xf>
    <xf numFmtId="0" fontId="1" fillId="0" borderId="169" xfId="0" applyFont="1" applyFill="1" applyBorder="1" applyAlignment="1">
      <alignment horizontal="left" vertical="top" wrapText="1"/>
    </xf>
    <xf numFmtId="0" fontId="9" fillId="53" borderId="170" xfId="0" applyFont="1" applyFill="1" applyBorder="1" applyAlignment="1">
      <alignment horizontal="center" vertical="center" wrapText="1"/>
    </xf>
    <xf numFmtId="0" fontId="1" fillId="53" borderId="169" xfId="0" applyFont="1" applyFill="1" applyBorder="1" applyAlignment="1">
      <alignment horizontal="center" vertical="center" wrapText="1"/>
    </xf>
    <xf numFmtId="0" fontId="1" fillId="65" borderId="65" xfId="0" applyFont="1" applyFill="1" applyBorder="1" applyAlignment="1">
      <alignment horizontal="center" vertical="center" wrapText="1"/>
    </xf>
    <xf numFmtId="0" fontId="1" fillId="53" borderId="50" xfId="0" applyFont="1" applyFill="1" applyBorder="1" applyAlignment="1">
      <alignment horizontal="center" vertical="center" wrapText="1"/>
    </xf>
    <xf numFmtId="0" fontId="10" fillId="65" borderId="171" xfId="0" applyFont="1" applyFill="1" applyBorder="1" applyAlignment="1">
      <alignment horizontal="center" vertical="center"/>
    </xf>
    <xf numFmtId="0" fontId="9" fillId="51" borderId="34" xfId="0" applyFont="1" applyFill="1" applyBorder="1" applyAlignment="1">
      <alignment horizontal="center" vertical="center" wrapText="1"/>
    </xf>
    <xf numFmtId="0" fontId="9" fillId="51" borderId="84" xfId="0" applyFont="1" applyFill="1" applyBorder="1" applyAlignment="1">
      <alignment horizontal="center" vertical="center" wrapText="1"/>
    </xf>
    <xf numFmtId="0" fontId="1" fillId="0" borderId="172" xfId="0" applyFont="1" applyFill="1" applyBorder="1" applyAlignment="1">
      <alignment horizontal="left" vertical="top" wrapText="1"/>
    </xf>
    <xf numFmtId="0" fontId="1" fillId="0" borderId="173" xfId="0" applyFont="1" applyFill="1" applyBorder="1" applyAlignment="1">
      <alignment horizontal="left" vertical="top" wrapText="1"/>
    </xf>
    <xf numFmtId="49" fontId="9" fillId="53" borderId="174" xfId="0" applyNumberFormat="1" applyFont="1" applyFill="1" applyBorder="1" applyAlignment="1">
      <alignment horizontal="center" vertical="center" wrapText="1"/>
    </xf>
    <xf numFmtId="0" fontId="1" fillId="53" borderId="175" xfId="0" applyFont="1" applyFill="1" applyBorder="1" applyAlignment="1">
      <alignment horizontal="center" vertical="center" wrapText="1"/>
    </xf>
    <xf numFmtId="0" fontId="1" fillId="65" borderId="74" xfId="0" applyFont="1" applyFill="1" applyBorder="1" applyAlignment="1">
      <alignment horizontal="center" vertical="center" wrapText="1"/>
    </xf>
    <xf numFmtId="0" fontId="1" fillId="53" borderId="58" xfId="0" applyFont="1" applyFill="1" applyBorder="1" applyAlignment="1">
      <alignment horizontal="center" vertical="center" wrapText="1"/>
    </xf>
    <xf numFmtId="0" fontId="11" fillId="53" borderId="34" xfId="0" applyFont="1" applyFill="1" applyBorder="1" applyAlignment="1">
      <alignment horizontal="center" vertical="center" wrapText="1"/>
    </xf>
    <xf numFmtId="0" fontId="10" fillId="65" borderId="176" xfId="0" applyFont="1" applyFill="1" applyBorder="1" applyAlignment="1">
      <alignment horizontal="center" vertical="center"/>
    </xf>
    <xf numFmtId="0" fontId="9" fillId="51" borderId="45" xfId="0" applyFont="1" applyFill="1" applyBorder="1" applyAlignment="1">
      <alignment horizontal="center" vertical="center" wrapText="1"/>
    </xf>
    <xf numFmtId="0" fontId="9" fillId="51" borderId="28" xfId="0" applyFont="1" applyFill="1" applyBorder="1" applyAlignment="1">
      <alignment horizontal="center" vertical="center" wrapText="1"/>
    </xf>
    <xf numFmtId="0" fontId="10" fillId="10" borderId="177" xfId="0" applyFont="1" applyFill="1" applyBorder="1" applyAlignment="1">
      <alignment horizontal="justify" vertical="center" wrapText="1"/>
    </xf>
    <xf numFmtId="0" fontId="10" fillId="10" borderId="178" xfId="0" applyFont="1" applyFill="1" applyBorder="1" applyAlignment="1">
      <alignment horizontal="justify" vertical="center" wrapText="1"/>
    </xf>
    <xf numFmtId="0" fontId="15" fillId="10" borderId="22" xfId="0" applyFont="1" applyFill="1" applyBorder="1" applyAlignment="1">
      <alignment horizontal="center"/>
    </xf>
    <xf numFmtId="0" fontId="9" fillId="66" borderId="19" xfId="0" applyFont="1" applyFill="1" applyBorder="1" applyAlignment="1">
      <alignment horizontal="center" vertical="center" wrapText="1"/>
    </xf>
    <xf numFmtId="0" fontId="9" fillId="68" borderId="179" xfId="0" applyFont="1" applyFill="1" applyBorder="1" applyAlignment="1">
      <alignment horizontal="center" vertical="center" wrapText="1"/>
    </xf>
    <xf numFmtId="0" fontId="9" fillId="66" borderId="30" xfId="0" applyFont="1" applyFill="1" applyBorder="1" applyAlignment="1">
      <alignment horizontal="center" vertical="center" wrapText="1"/>
    </xf>
    <xf numFmtId="0" fontId="9" fillId="66" borderId="16" xfId="0" applyFont="1" applyFill="1" applyBorder="1" applyAlignment="1">
      <alignment horizontal="center" vertical="center" wrapText="1"/>
    </xf>
    <xf numFmtId="0" fontId="10" fillId="68" borderId="21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 wrapText="1"/>
    </xf>
    <xf numFmtId="0" fontId="9" fillId="66" borderId="15" xfId="0" applyFont="1" applyFill="1" applyBorder="1" applyAlignment="1">
      <alignment horizontal="center" vertical="center" wrapText="1"/>
    </xf>
    <xf numFmtId="0" fontId="9" fillId="33" borderId="180" xfId="0" applyFont="1" applyFill="1" applyBorder="1" applyAlignment="1">
      <alignment horizontal="left" vertical="top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1" fontId="9" fillId="33" borderId="181" xfId="0" applyNumberFormat="1" applyFont="1" applyFill="1" applyBorder="1" applyAlignment="1">
      <alignment horizontal="center" vertical="center" wrapText="1"/>
    </xf>
    <xf numFmtId="1" fontId="9" fillId="45" borderId="59" xfId="0" applyNumberFormat="1" applyFont="1" applyFill="1" applyBorder="1" applyAlignment="1">
      <alignment horizontal="center" vertical="center" wrapText="1"/>
    </xf>
    <xf numFmtId="1" fontId="9" fillId="45" borderId="64" xfId="0" applyNumberFormat="1" applyFont="1" applyFill="1" applyBorder="1" applyAlignment="1">
      <alignment horizontal="center" vertical="center" wrapText="1"/>
    </xf>
    <xf numFmtId="0" fontId="9" fillId="45" borderId="182" xfId="0" applyFont="1" applyFill="1" applyBorder="1" applyAlignment="1">
      <alignment horizontal="center" vertical="center" wrapText="1"/>
    </xf>
    <xf numFmtId="0" fontId="9" fillId="45" borderId="47" xfId="0" applyFont="1" applyFill="1" applyBorder="1" applyAlignment="1">
      <alignment horizontal="center" vertical="center" wrapText="1"/>
    </xf>
    <xf numFmtId="1" fontId="9" fillId="45" borderId="81" xfId="0" applyNumberFormat="1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 wrapText="1"/>
    </xf>
    <xf numFmtId="1" fontId="9" fillId="45" borderId="183" xfId="0" applyNumberFormat="1" applyFont="1" applyFill="1" applyBorder="1" applyAlignment="1">
      <alignment horizontal="center" vertical="center" wrapText="1"/>
    </xf>
    <xf numFmtId="1" fontId="9" fillId="51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51" borderId="14" xfId="0" applyNumberFormat="1" applyFont="1" applyFill="1" applyBorder="1" applyAlignment="1">
      <alignment horizontal="center" vertical="center" wrapText="1"/>
    </xf>
    <xf numFmtId="1" fontId="9" fillId="71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71" borderId="14" xfId="0" applyNumberFormat="1" applyFont="1" applyFill="1" applyBorder="1" applyAlignment="1">
      <alignment horizontal="center" vertical="center" wrapText="1"/>
    </xf>
    <xf numFmtId="1" fontId="9" fillId="71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7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70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72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72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72" borderId="45" xfId="0" applyNumberFormat="1" applyFont="1" applyFill="1" applyBorder="1" applyAlignment="1" applyProtection="1">
      <alignment horizontal="center" vertical="center" wrapText="1"/>
      <protection locked="0"/>
    </xf>
    <xf numFmtId="1" fontId="9" fillId="72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9" xfId="0" applyFont="1" applyFill="1" applyBorder="1" applyAlignment="1">
      <alignment vertical="top"/>
    </xf>
    <xf numFmtId="0" fontId="11" fillId="0" borderId="162" xfId="0" applyFont="1" applyFill="1" applyBorder="1" applyAlignment="1">
      <alignment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123" xfId="0" applyFont="1" applyBorder="1" applyAlignment="1">
      <alignment horizontal="left" vertical="center" wrapText="1"/>
    </xf>
    <xf numFmtId="0" fontId="9" fillId="0" borderId="124" xfId="0" applyFont="1" applyBorder="1" applyAlignment="1">
      <alignment horizontal="left" vertical="center" wrapText="1"/>
    </xf>
    <xf numFmtId="0" fontId="9" fillId="0" borderId="145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9" fillId="0" borderId="184" xfId="0" applyFont="1" applyBorder="1" applyAlignment="1">
      <alignment horizontal="left" vertical="center" wrapText="1"/>
    </xf>
    <xf numFmtId="0" fontId="9" fillId="0" borderId="185" xfId="0" applyFont="1" applyBorder="1" applyAlignment="1">
      <alignment horizontal="left" vertical="center" wrapText="1"/>
    </xf>
    <xf numFmtId="0" fontId="9" fillId="0" borderId="1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86" xfId="0" applyFont="1" applyBorder="1" applyAlignment="1">
      <alignment horizontal="left" vertical="center" wrapText="1"/>
    </xf>
    <xf numFmtId="0" fontId="9" fillId="0" borderId="18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8" xfId="0" applyFont="1" applyBorder="1" applyAlignment="1">
      <alignment horizontal="center" vertical="center" wrapText="1"/>
    </xf>
    <xf numFmtId="0" fontId="3" fillId="0" borderId="189" xfId="0" applyFont="1" applyBorder="1" applyAlignment="1">
      <alignment horizontal="center" vertical="center" wrapText="1"/>
    </xf>
    <xf numFmtId="0" fontId="3" fillId="0" borderId="190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top" wrapText="1"/>
    </xf>
    <xf numFmtId="0" fontId="2" fillId="0" borderId="117" xfId="0" applyFont="1" applyBorder="1" applyAlignment="1">
      <alignment horizontal="center" vertical="top" wrapText="1"/>
    </xf>
    <xf numFmtId="0" fontId="2" fillId="0" borderId="186" xfId="0" applyFont="1" applyBorder="1" applyAlignment="1">
      <alignment horizontal="center" vertical="top" wrapText="1"/>
    </xf>
    <xf numFmtId="49" fontId="4" fillId="0" borderId="100" xfId="42" applyNumberFormat="1" applyFont="1" applyFill="1" applyBorder="1" applyAlignment="1" applyProtection="1">
      <alignment horizontal="center" vertical="top" wrapText="1"/>
      <protection/>
    </xf>
    <xf numFmtId="49" fontId="4" fillId="0" borderId="191" xfId="42" applyNumberFormat="1" applyFont="1" applyFill="1" applyBorder="1" applyAlignment="1" applyProtection="1">
      <alignment horizontal="center" vertical="top" wrapText="1"/>
      <protection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192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34" borderId="66" xfId="0" applyFont="1" applyFill="1" applyBorder="1" applyAlignment="1">
      <alignment horizontal="center" vertical="top" wrapText="1"/>
    </xf>
    <xf numFmtId="0" fontId="2" fillId="34" borderId="89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center" vertical="top" wrapText="1"/>
    </xf>
    <xf numFmtId="0" fontId="14" fillId="40" borderId="23" xfId="0" applyFont="1" applyFill="1" applyBorder="1" applyAlignment="1">
      <alignment horizontal="center" vertical="center" textRotation="90"/>
    </xf>
    <xf numFmtId="0" fontId="14" fillId="40" borderId="19" xfId="0" applyFont="1" applyFill="1" applyBorder="1" applyAlignment="1">
      <alignment horizontal="center" vertical="center" textRotation="90"/>
    </xf>
    <xf numFmtId="0" fontId="4" fillId="0" borderId="67" xfId="0" applyFont="1" applyBorder="1" applyAlignment="1">
      <alignment vertical="center" textRotation="90"/>
    </xf>
    <xf numFmtId="0" fontId="4" fillId="0" borderId="56" xfId="0" applyFont="1" applyBorder="1" applyAlignment="1">
      <alignment vertical="center" textRotation="90"/>
    </xf>
    <xf numFmtId="0" fontId="4" fillId="0" borderId="71" xfId="0" applyFont="1" applyBorder="1" applyAlignment="1">
      <alignment vertical="center" textRotation="90"/>
    </xf>
    <xf numFmtId="0" fontId="4" fillId="0" borderId="90" xfId="0" applyFont="1" applyBorder="1" applyAlignment="1">
      <alignment vertical="center" textRotation="90"/>
    </xf>
    <xf numFmtId="0" fontId="4" fillId="64" borderId="67" xfId="0" applyFont="1" applyFill="1" applyBorder="1" applyAlignment="1">
      <alignment vertical="center" textRotation="90"/>
    </xf>
    <xf numFmtId="0" fontId="4" fillId="64" borderId="56" xfId="0" applyFont="1" applyFill="1" applyBorder="1" applyAlignment="1">
      <alignment vertical="center" textRotation="90"/>
    </xf>
    <xf numFmtId="0" fontId="4" fillId="42" borderId="103" xfId="0" applyFont="1" applyFill="1" applyBorder="1" applyAlignment="1">
      <alignment horizontal="center" vertical="center" textRotation="90"/>
    </xf>
    <xf numFmtId="0" fontId="4" fillId="42" borderId="52" xfId="0" applyFont="1" applyFill="1" applyBorder="1" applyAlignment="1">
      <alignment horizontal="center" vertical="center" textRotation="90"/>
    </xf>
    <xf numFmtId="0" fontId="4" fillId="53" borderId="67" xfId="0" applyFont="1" applyFill="1" applyBorder="1" applyAlignment="1">
      <alignment vertical="center" textRotation="90"/>
    </xf>
    <xf numFmtId="0" fontId="4" fillId="53" borderId="56" xfId="0" applyFont="1" applyFill="1" applyBorder="1" applyAlignment="1">
      <alignment vertical="center" textRotation="90"/>
    </xf>
    <xf numFmtId="0" fontId="4" fillId="0" borderId="67" xfId="0" applyFont="1" applyFill="1" applyBorder="1" applyAlignment="1">
      <alignment vertical="center" textRotation="90"/>
    </xf>
    <xf numFmtId="0" fontId="4" fillId="0" borderId="56" xfId="0" applyFont="1" applyFill="1" applyBorder="1" applyAlignment="1">
      <alignment vertical="center" textRotation="90"/>
    </xf>
    <xf numFmtId="0" fontId="4" fillId="0" borderId="66" xfId="0" applyFont="1" applyBorder="1" applyAlignment="1">
      <alignment vertical="center" textRotation="90"/>
    </xf>
    <xf numFmtId="0" fontId="4" fillId="0" borderId="89" xfId="0" applyFont="1" applyBorder="1" applyAlignment="1">
      <alignment vertical="center" textRotation="90"/>
    </xf>
    <xf numFmtId="0" fontId="4" fillId="4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vertical="center" textRotation="90"/>
    </xf>
    <xf numFmtId="0" fontId="4" fillId="0" borderId="71" xfId="0" applyFont="1" applyFill="1" applyBorder="1" applyAlignment="1">
      <alignment vertical="center" textRotation="90"/>
    </xf>
    <xf numFmtId="0" fontId="4" fillId="0" borderId="90" xfId="0" applyFont="1" applyFill="1" applyBorder="1" applyAlignment="1">
      <alignment vertical="center" textRotation="90"/>
    </xf>
    <xf numFmtId="0" fontId="4" fillId="43" borderId="192" xfId="0" applyFont="1" applyFill="1" applyBorder="1" applyAlignment="1">
      <alignment horizontal="center" vertical="center" textRotation="90"/>
    </xf>
    <xf numFmtId="0" fontId="4" fillId="43" borderId="193" xfId="0" applyFont="1" applyFill="1" applyBorder="1" applyAlignment="1">
      <alignment horizontal="center" vertical="center" textRotation="90"/>
    </xf>
    <xf numFmtId="0" fontId="4" fillId="43" borderId="93" xfId="0" applyFont="1" applyFill="1" applyBorder="1" applyAlignment="1">
      <alignment horizontal="center" vertical="center" textRotation="90"/>
    </xf>
    <xf numFmtId="0" fontId="4" fillId="43" borderId="55" xfId="0" applyFont="1" applyFill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46" borderId="95" xfId="0" applyNumberFormat="1" applyFont="1" applyFill="1" applyBorder="1" applyAlignment="1">
      <alignment horizontal="center" vertical="center" wrapText="1"/>
    </xf>
    <xf numFmtId="49" fontId="2" fillId="46" borderId="96" xfId="0" applyNumberFormat="1" applyFont="1" applyFill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8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center" textRotation="90"/>
    </xf>
    <xf numFmtId="0" fontId="2" fillId="0" borderId="92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8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92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193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94" xfId="0" applyFont="1" applyBorder="1" applyAlignment="1">
      <alignment horizontal="center" vertical="center" textRotation="90" wrapText="1"/>
    </xf>
    <xf numFmtId="0" fontId="2" fillId="35" borderId="18" xfId="0" applyFont="1" applyFill="1" applyBorder="1" applyAlignment="1">
      <alignment horizontal="center" vertical="center" wrapText="1"/>
    </xf>
    <xf numFmtId="0" fontId="2" fillId="60" borderId="18" xfId="0" applyFont="1" applyFill="1" applyBorder="1" applyAlignment="1">
      <alignment horizontal="center" vertical="center" wrapText="1"/>
    </xf>
    <xf numFmtId="0" fontId="2" fillId="61" borderId="1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85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95" xfId="0" applyFont="1" applyBorder="1" applyAlignment="1">
      <alignment horizontal="left" vertical="center" wrapText="1"/>
    </xf>
    <xf numFmtId="0" fontId="2" fillId="0" borderId="187" xfId="0" applyFont="1" applyBorder="1" applyAlignment="1">
      <alignment horizontal="left" vertical="center" wrapText="1"/>
    </xf>
    <xf numFmtId="0" fontId="2" fillId="0" borderId="196" xfId="0" applyFont="1" applyBorder="1" applyAlignment="1">
      <alignment horizontal="left" vertical="center" wrapText="1"/>
    </xf>
    <xf numFmtId="0" fontId="2" fillId="62" borderId="18" xfId="0" applyFont="1" applyFill="1" applyBorder="1" applyAlignment="1">
      <alignment horizontal="center" vertical="center" wrapText="1"/>
    </xf>
    <xf numFmtId="0" fontId="2" fillId="62" borderId="2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12" xfId="0" applyFont="1" applyBorder="1" applyAlignment="1">
      <alignment horizontal="center" vertical="top" wrapText="1"/>
    </xf>
    <xf numFmtId="0" fontId="2" fillId="0" borderId="179" xfId="0" applyFont="1" applyBorder="1" applyAlignment="1">
      <alignment horizontal="center" vertical="top" wrapText="1"/>
    </xf>
    <xf numFmtId="0" fontId="4" fillId="73" borderId="42" xfId="42" applyNumberFormat="1" applyFont="1" applyFill="1" applyBorder="1" applyAlignment="1" applyProtection="1">
      <alignment horizontal="center" vertical="top" wrapText="1"/>
      <protection/>
    </xf>
    <xf numFmtId="0" fontId="6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tabSelected="1" zoomScaleSheetLayoutView="90" zoomScalePageLayoutView="80" workbookViewId="0" topLeftCell="A1">
      <selection activeCell="A1" sqref="A1:K1"/>
    </sheetView>
  </sheetViews>
  <sheetFormatPr defaultColWidth="11.625" defaultRowHeight="12.75"/>
  <cols>
    <col min="1" max="1" width="14.00390625" style="384" customWidth="1"/>
    <col min="2" max="2" width="81.125" style="378" customWidth="1"/>
    <col min="3" max="3" width="16.00390625" style="383" customWidth="1"/>
    <col min="4" max="4" width="9.125" style="378" customWidth="1"/>
    <col min="5" max="5" width="7.75390625" style="378" hidden="1" customWidth="1"/>
    <col min="6" max="6" width="10.125" style="378" customWidth="1"/>
    <col min="7" max="7" width="10.25390625" style="378" customWidth="1"/>
    <col min="8" max="8" width="8.375" style="378" hidden="1" customWidth="1"/>
    <col min="9" max="9" width="10.875" style="378" customWidth="1"/>
    <col min="10" max="10" width="12.625" style="378" customWidth="1"/>
    <col min="11" max="11" width="13.625" style="378" customWidth="1"/>
    <col min="12" max="16384" width="11.625" style="378" customWidth="1"/>
  </cols>
  <sheetData>
    <row r="1" spans="1:11" s="1" customFormat="1" ht="72" customHeight="1" thickBot="1">
      <c r="A1" s="565" t="s">
        <v>96</v>
      </c>
      <c r="B1" s="566"/>
      <c r="C1" s="566"/>
      <c r="D1" s="566"/>
      <c r="E1" s="566"/>
      <c r="F1" s="566"/>
      <c r="G1" s="566"/>
      <c r="H1" s="566"/>
      <c r="I1" s="566"/>
      <c r="J1" s="566"/>
      <c r="K1" s="567"/>
    </row>
    <row r="2" spans="1:11" s="1" customFormat="1" ht="48" customHeight="1" thickBot="1">
      <c r="A2" s="568" t="s">
        <v>0</v>
      </c>
      <c r="B2" s="563" t="s">
        <v>1</v>
      </c>
      <c r="C2" s="571" t="s">
        <v>2</v>
      </c>
      <c r="D2" s="573" t="s">
        <v>3</v>
      </c>
      <c r="E2" s="573"/>
      <c r="F2" s="573"/>
      <c r="G2" s="573"/>
      <c r="H2" s="573"/>
      <c r="I2" s="574"/>
      <c r="J2" s="563" t="s">
        <v>4</v>
      </c>
      <c r="K2" s="575"/>
    </row>
    <row r="3" spans="1:11" ht="19.5" customHeight="1" thickBot="1">
      <c r="A3" s="569"/>
      <c r="B3" s="563"/>
      <c r="C3" s="572"/>
      <c r="D3" s="563" t="s">
        <v>5</v>
      </c>
      <c r="E3" s="583"/>
      <c r="F3" s="578" t="s">
        <v>6</v>
      </c>
      <c r="G3" s="580" t="s">
        <v>7</v>
      </c>
      <c r="H3" s="580"/>
      <c r="I3" s="581"/>
      <c r="J3" s="576" t="s">
        <v>8</v>
      </c>
      <c r="K3" s="577"/>
    </row>
    <row r="4" spans="1:11" ht="12.75" customHeight="1" thickBot="1">
      <c r="A4" s="569"/>
      <c r="B4" s="563"/>
      <c r="C4" s="572"/>
      <c r="D4" s="564"/>
      <c r="E4" s="584"/>
      <c r="F4" s="579"/>
      <c r="G4" s="547" t="s">
        <v>9</v>
      </c>
      <c r="H4" s="555"/>
      <c r="I4" s="582" t="s">
        <v>10</v>
      </c>
      <c r="J4" s="3" t="s">
        <v>11</v>
      </c>
      <c r="K4" s="2" t="s">
        <v>12</v>
      </c>
    </row>
    <row r="5" spans="1:11" ht="13.5" thickBot="1">
      <c r="A5" s="570"/>
      <c r="B5" s="563"/>
      <c r="C5" s="572"/>
      <c r="D5" s="564"/>
      <c r="E5" s="585"/>
      <c r="F5" s="579"/>
      <c r="G5" s="548"/>
      <c r="H5" s="556"/>
      <c r="I5" s="579"/>
      <c r="J5" s="4" t="s">
        <v>49</v>
      </c>
      <c r="K5" s="5" t="s">
        <v>61</v>
      </c>
    </row>
    <row r="6" spans="1:11" ht="18" customHeight="1" thickBot="1">
      <c r="A6" s="379" t="s">
        <v>16</v>
      </c>
      <c r="B6" s="280" t="s">
        <v>17</v>
      </c>
      <c r="C6" s="352" t="s">
        <v>101</v>
      </c>
      <c r="D6" s="358">
        <f aca="true" t="shared" si="0" ref="D6:I6">SUM(D7:D13)</f>
        <v>455.84000000000003</v>
      </c>
      <c r="E6" s="355">
        <f t="shared" si="0"/>
        <v>455.84000000000003</v>
      </c>
      <c r="F6" s="361">
        <f t="shared" si="0"/>
        <v>150.4272</v>
      </c>
      <c r="G6" s="365">
        <f t="shared" si="0"/>
        <v>314</v>
      </c>
      <c r="H6" s="103">
        <f>SUM(H7:H13)</f>
        <v>314</v>
      </c>
      <c r="I6" s="361">
        <f t="shared" si="0"/>
        <v>141.84</v>
      </c>
      <c r="J6" s="7">
        <f>SUM(J7:J13)</f>
        <v>314</v>
      </c>
      <c r="K6" s="6">
        <f>SUM(K7:K13)</f>
        <v>0</v>
      </c>
    </row>
    <row r="7" spans="1:11" ht="18" customHeight="1">
      <c r="A7" s="391" t="s">
        <v>18</v>
      </c>
      <c r="B7" s="392" t="s">
        <v>80</v>
      </c>
      <c r="C7" s="393" t="s">
        <v>48</v>
      </c>
      <c r="D7" s="394">
        <f>H7+I7</f>
        <v>52.2</v>
      </c>
      <c r="E7" s="395">
        <f aca="true" t="shared" si="1" ref="E7:E13">H7+I7</f>
        <v>52.2</v>
      </c>
      <c r="F7" s="396">
        <f aca="true" t="shared" si="2" ref="F7:F13">E7*0.33</f>
        <v>17.226000000000003</v>
      </c>
      <c r="G7" s="244">
        <f aca="true" t="shared" si="3" ref="G7:G13">SUM(J7:K7)</f>
        <v>36</v>
      </c>
      <c r="H7" s="397">
        <f aca="true" t="shared" si="4" ref="H7:H14">J7+K7</f>
        <v>36</v>
      </c>
      <c r="I7" s="396">
        <f>H7*0.45</f>
        <v>16.2</v>
      </c>
      <c r="J7" s="244">
        <f>'ГРАФИК-МнСТп.-17-18'!AD8</f>
        <v>36</v>
      </c>
      <c r="K7" s="386"/>
    </row>
    <row r="8" spans="1:11" ht="18.75" customHeight="1">
      <c r="A8" s="398" t="s">
        <v>19</v>
      </c>
      <c r="B8" s="543" t="s">
        <v>81</v>
      </c>
      <c r="C8" s="399" t="s">
        <v>48</v>
      </c>
      <c r="D8" s="400">
        <f aca="true" t="shared" si="5" ref="D8:D13">H8+I8</f>
        <v>78.84</v>
      </c>
      <c r="E8" s="401">
        <f t="shared" si="1"/>
        <v>78.84</v>
      </c>
      <c r="F8" s="402">
        <f t="shared" si="2"/>
        <v>26.017200000000003</v>
      </c>
      <c r="G8" s="385">
        <f t="shared" si="3"/>
        <v>54</v>
      </c>
      <c r="H8" s="403">
        <f t="shared" si="4"/>
        <v>54</v>
      </c>
      <c r="I8" s="402">
        <f>H8*0.46</f>
        <v>24.84</v>
      </c>
      <c r="J8" s="387">
        <v>54</v>
      </c>
      <c r="K8" s="388"/>
    </row>
    <row r="9" spans="1:11" ht="16.5" customHeight="1">
      <c r="A9" s="398" t="s">
        <v>20</v>
      </c>
      <c r="B9" s="543" t="s">
        <v>82</v>
      </c>
      <c r="C9" s="399" t="s">
        <v>48</v>
      </c>
      <c r="D9" s="400">
        <f t="shared" si="5"/>
        <v>121.80000000000001</v>
      </c>
      <c r="E9" s="401">
        <f t="shared" si="1"/>
        <v>121.80000000000001</v>
      </c>
      <c r="F9" s="402">
        <f t="shared" si="2"/>
        <v>40.194</v>
      </c>
      <c r="G9" s="385">
        <f t="shared" si="3"/>
        <v>84</v>
      </c>
      <c r="H9" s="403">
        <f t="shared" si="4"/>
        <v>84</v>
      </c>
      <c r="I9" s="402">
        <f>H9*0.45</f>
        <v>37.800000000000004</v>
      </c>
      <c r="J9" s="387">
        <v>84</v>
      </c>
      <c r="K9" s="388"/>
    </row>
    <row r="10" spans="1:11" ht="18.75" customHeight="1">
      <c r="A10" s="398" t="s">
        <v>21</v>
      </c>
      <c r="B10" s="392" t="s">
        <v>83</v>
      </c>
      <c r="C10" s="399" t="s">
        <v>48</v>
      </c>
      <c r="D10" s="400">
        <f>H10+I10</f>
        <v>52.2</v>
      </c>
      <c r="E10" s="401">
        <f t="shared" si="1"/>
        <v>52.2</v>
      </c>
      <c r="F10" s="402">
        <f t="shared" si="2"/>
        <v>17.226000000000003</v>
      </c>
      <c r="G10" s="385">
        <f t="shared" si="3"/>
        <v>36</v>
      </c>
      <c r="H10" s="403">
        <f>J10+K10</f>
        <v>36</v>
      </c>
      <c r="I10" s="402">
        <f>H10*0.45</f>
        <v>16.2</v>
      </c>
      <c r="J10" s="387">
        <v>36</v>
      </c>
      <c r="K10" s="388"/>
    </row>
    <row r="11" spans="1:11" ht="18.75" customHeight="1">
      <c r="A11" s="404" t="s">
        <v>22</v>
      </c>
      <c r="B11" s="392" t="s">
        <v>84</v>
      </c>
      <c r="C11" s="399" t="s">
        <v>48</v>
      </c>
      <c r="D11" s="400">
        <f>H11+I11</f>
        <v>78.3</v>
      </c>
      <c r="E11" s="401">
        <f t="shared" si="1"/>
        <v>78.3</v>
      </c>
      <c r="F11" s="402">
        <f t="shared" si="2"/>
        <v>25.839</v>
      </c>
      <c r="G11" s="385">
        <f t="shared" si="3"/>
        <v>54</v>
      </c>
      <c r="H11" s="403">
        <f>J11+K11</f>
        <v>54</v>
      </c>
      <c r="I11" s="402">
        <f>H11*0.45</f>
        <v>24.3</v>
      </c>
      <c r="J11" s="387">
        <v>54</v>
      </c>
      <c r="K11" s="388"/>
    </row>
    <row r="12" spans="1:11" ht="17.25" customHeight="1" thickBot="1">
      <c r="A12" s="398" t="s">
        <v>73</v>
      </c>
      <c r="B12" s="405" t="s">
        <v>23</v>
      </c>
      <c r="C12" s="399" t="s">
        <v>48</v>
      </c>
      <c r="D12" s="400">
        <f t="shared" si="5"/>
        <v>72.5</v>
      </c>
      <c r="E12" s="401">
        <f t="shared" si="1"/>
        <v>72.5</v>
      </c>
      <c r="F12" s="402">
        <f t="shared" si="2"/>
        <v>23.925</v>
      </c>
      <c r="G12" s="385">
        <f t="shared" si="3"/>
        <v>50</v>
      </c>
      <c r="H12" s="403">
        <f t="shared" si="4"/>
        <v>50</v>
      </c>
      <c r="I12" s="402">
        <f>H12*0.45</f>
        <v>22.5</v>
      </c>
      <c r="J12" s="387">
        <v>50</v>
      </c>
      <c r="K12" s="388"/>
    </row>
    <row r="13" spans="1:11" ht="7.5" customHeight="1" hidden="1" thickBot="1">
      <c r="A13" s="404" t="s">
        <v>74</v>
      </c>
      <c r="B13" s="406" t="s">
        <v>23</v>
      </c>
      <c r="C13" s="407" t="s">
        <v>48</v>
      </c>
      <c r="D13" s="408">
        <f t="shared" si="5"/>
        <v>0</v>
      </c>
      <c r="E13" s="409">
        <f t="shared" si="1"/>
        <v>0</v>
      </c>
      <c r="F13" s="410">
        <f t="shared" si="2"/>
        <v>0</v>
      </c>
      <c r="G13" s="411">
        <f t="shared" si="3"/>
        <v>0</v>
      </c>
      <c r="H13" s="412">
        <f t="shared" si="4"/>
        <v>0</v>
      </c>
      <c r="I13" s="410">
        <f>H13*0.45</f>
        <v>0</v>
      </c>
      <c r="J13" s="389">
        <f>'ГРАФИК-МнСТп.-17-18'!AD14</f>
        <v>0</v>
      </c>
      <c r="K13" s="390">
        <f>'ГРАФИК-МнСТп.-17-18'!BE14</f>
        <v>0</v>
      </c>
    </row>
    <row r="14" spans="1:11" ht="16.5" hidden="1" thickBot="1">
      <c r="A14" s="413" t="s">
        <v>16</v>
      </c>
      <c r="B14" s="414" t="s">
        <v>24</v>
      </c>
      <c r="C14" s="415" t="s">
        <v>100</v>
      </c>
      <c r="D14" s="416">
        <f>H14+F14</f>
        <v>1382</v>
      </c>
      <c r="E14" s="417">
        <f>G14+F14</f>
        <v>1382</v>
      </c>
      <c r="F14" s="418">
        <f>F15</f>
        <v>354</v>
      </c>
      <c r="G14" s="419">
        <f>J14+K14</f>
        <v>1028</v>
      </c>
      <c r="H14" s="420">
        <f t="shared" si="4"/>
        <v>1028</v>
      </c>
      <c r="I14" s="421">
        <f>I16+I18+I19+I23+I24+I20</f>
        <v>406</v>
      </c>
      <c r="J14" s="419">
        <f>J15+J18+J19+J23+J24</f>
        <v>264</v>
      </c>
      <c r="K14" s="422">
        <f>K15+K18+K19+K23+K24</f>
        <v>764</v>
      </c>
    </row>
    <row r="15" spans="1:11" ht="21" customHeight="1" thickBot="1">
      <c r="A15" s="423" t="s">
        <v>25</v>
      </c>
      <c r="B15" s="424" t="s">
        <v>26</v>
      </c>
      <c r="C15" s="425" t="s">
        <v>102</v>
      </c>
      <c r="D15" s="426">
        <f>E15</f>
        <v>1094</v>
      </c>
      <c r="E15" s="427">
        <f aca="true" t="shared" si="6" ref="E15:J15">E16+E20</f>
        <v>1094</v>
      </c>
      <c r="F15" s="428">
        <f t="shared" si="6"/>
        <v>354</v>
      </c>
      <c r="G15" s="429">
        <f t="shared" si="6"/>
        <v>776</v>
      </c>
      <c r="H15" s="430">
        <f t="shared" si="6"/>
        <v>740</v>
      </c>
      <c r="I15" s="431">
        <f t="shared" si="6"/>
        <v>370</v>
      </c>
      <c r="J15" s="429">
        <f t="shared" si="6"/>
        <v>264</v>
      </c>
      <c r="K15" s="432">
        <f>K17+K20</f>
        <v>476</v>
      </c>
    </row>
    <row r="16" spans="1:11" ht="30.75" customHeight="1" thickBot="1" thickTop="1">
      <c r="A16" s="433" t="s">
        <v>27</v>
      </c>
      <c r="B16" s="434" t="s">
        <v>85</v>
      </c>
      <c r="C16" s="435" t="s">
        <v>99</v>
      </c>
      <c r="D16" s="436">
        <f>E16</f>
        <v>498</v>
      </c>
      <c r="E16" s="437">
        <f>E17</f>
        <v>498</v>
      </c>
      <c r="F16" s="438">
        <f>F17</f>
        <v>166</v>
      </c>
      <c r="G16" s="439">
        <f aca="true" t="shared" si="7" ref="G16:G22">SUM(J16:K16)</f>
        <v>368</v>
      </c>
      <c r="H16" s="440">
        <f>H17</f>
        <v>332</v>
      </c>
      <c r="I16" s="438">
        <f>I17</f>
        <v>166</v>
      </c>
      <c r="J16" s="441">
        <f>J18+J17</f>
        <v>156</v>
      </c>
      <c r="K16" s="442">
        <f>K18+K17</f>
        <v>212</v>
      </c>
    </row>
    <row r="17" spans="1:11" ht="18.75" customHeight="1">
      <c r="A17" s="443" t="s">
        <v>28</v>
      </c>
      <c r="B17" s="444" t="s">
        <v>85</v>
      </c>
      <c r="C17" s="445" t="s">
        <v>48</v>
      </c>
      <c r="D17" s="446">
        <f>E17</f>
        <v>498</v>
      </c>
      <c r="E17" s="447">
        <f>H17+F17</f>
        <v>498</v>
      </c>
      <c r="F17" s="448">
        <f>H17*0.5</f>
        <v>166</v>
      </c>
      <c r="G17" s="449">
        <f t="shared" si="7"/>
        <v>332</v>
      </c>
      <c r="H17" s="450">
        <f aca="true" t="shared" si="8" ref="H17:H25">J17+K17</f>
        <v>332</v>
      </c>
      <c r="I17" s="448">
        <f>H17*0.5</f>
        <v>166</v>
      </c>
      <c r="J17" s="451">
        <v>156</v>
      </c>
      <c r="K17" s="452">
        <v>176</v>
      </c>
    </row>
    <row r="18" spans="1:11" ht="16.5" customHeight="1">
      <c r="A18" s="453" t="s">
        <v>29</v>
      </c>
      <c r="B18" s="454" t="s">
        <v>30</v>
      </c>
      <c r="C18" s="455" t="s">
        <v>105</v>
      </c>
      <c r="D18" s="456">
        <f>J18+K18</f>
        <v>36</v>
      </c>
      <c r="E18" s="457" t="s">
        <v>77</v>
      </c>
      <c r="F18" s="402"/>
      <c r="G18" s="385">
        <f t="shared" si="7"/>
        <v>36</v>
      </c>
      <c r="H18" s="458">
        <f t="shared" si="8"/>
        <v>36</v>
      </c>
      <c r="I18" s="402">
        <f>J18+K18</f>
        <v>36</v>
      </c>
      <c r="J18" s="459"/>
      <c r="K18" s="460">
        <f>'ГРАФИК-МнСТп.-17-18'!BE23</f>
        <v>36</v>
      </c>
    </row>
    <row r="19" spans="1:11" ht="17.25" customHeight="1" thickBot="1">
      <c r="A19" s="461" t="s">
        <v>31</v>
      </c>
      <c r="B19" s="462" t="s">
        <v>32</v>
      </c>
      <c r="C19" s="463" t="s">
        <v>63</v>
      </c>
      <c r="D19" s="464">
        <f>J19+K19</f>
        <v>108</v>
      </c>
      <c r="E19" s="465">
        <v>180</v>
      </c>
      <c r="F19" s="466"/>
      <c r="G19" s="467">
        <f t="shared" si="7"/>
        <v>108</v>
      </c>
      <c r="H19" s="468">
        <f t="shared" si="8"/>
        <v>108</v>
      </c>
      <c r="I19" s="466"/>
      <c r="J19" s="469"/>
      <c r="K19" s="470">
        <f>'ГРАФИК-МнСТп.-17-18'!BE24</f>
        <v>108</v>
      </c>
    </row>
    <row r="20" spans="1:11" ht="29.25" customHeight="1" thickBot="1" thickTop="1">
      <c r="A20" s="471" t="s">
        <v>60</v>
      </c>
      <c r="B20" s="472" t="s">
        <v>86</v>
      </c>
      <c r="C20" s="435" t="s">
        <v>99</v>
      </c>
      <c r="D20" s="473">
        <f>E20</f>
        <v>596</v>
      </c>
      <c r="E20" s="474">
        <f>E22+E21</f>
        <v>596</v>
      </c>
      <c r="F20" s="475">
        <f>F22+F21</f>
        <v>188</v>
      </c>
      <c r="G20" s="476">
        <f t="shared" si="7"/>
        <v>408</v>
      </c>
      <c r="H20" s="477">
        <f t="shared" si="8"/>
        <v>408</v>
      </c>
      <c r="I20" s="475">
        <f>I21+I22</f>
        <v>204</v>
      </c>
      <c r="J20" s="441">
        <f>J22+J21</f>
        <v>108</v>
      </c>
      <c r="K20" s="478">
        <f>K22+K21</f>
        <v>300</v>
      </c>
    </row>
    <row r="21" spans="1:11" ht="21" customHeight="1">
      <c r="A21" s="443" t="s">
        <v>66</v>
      </c>
      <c r="B21" s="544" t="s">
        <v>87</v>
      </c>
      <c r="C21" s="479" t="s">
        <v>98</v>
      </c>
      <c r="D21" s="480">
        <f>E21</f>
        <v>369</v>
      </c>
      <c r="E21" s="481">
        <f>H21+F21</f>
        <v>369</v>
      </c>
      <c r="F21" s="482">
        <f>H21*0.5</f>
        <v>123</v>
      </c>
      <c r="G21" s="483">
        <f>SUM(J21:K21)</f>
        <v>246</v>
      </c>
      <c r="H21" s="484">
        <f>J21+K21</f>
        <v>246</v>
      </c>
      <c r="I21" s="482">
        <f>H21*0.5</f>
        <v>123</v>
      </c>
      <c r="J21" s="485">
        <v>54</v>
      </c>
      <c r="K21" s="486">
        <v>192</v>
      </c>
    </row>
    <row r="22" spans="1:11" ht="22.5" customHeight="1">
      <c r="A22" s="443" t="s">
        <v>89</v>
      </c>
      <c r="B22" s="487" t="s">
        <v>88</v>
      </c>
      <c r="C22" s="488" t="s">
        <v>98</v>
      </c>
      <c r="D22" s="489">
        <f>E22</f>
        <v>227</v>
      </c>
      <c r="E22" s="490">
        <f>H22+F22</f>
        <v>227</v>
      </c>
      <c r="F22" s="402">
        <v>65</v>
      </c>
      <c r="G22" s="385">
        <f t="shared" si="7"/>
        <v>162</v>
      </c>
      <c r="H22" s="491">
        <f t="shared" si="8"/>
        <v>162</v>
      </c>
      <c r="I22" s="402">
        <f>H22*0.5</f>
        <v>81</v>
      </c>
      <c r="J22" s="459">
        <v>54</v>
      </c>
      <c r="K22" s="460">
        <v>108</v>
      </c>
    </row>
    <row r="23" spans="1:11" ht="19.5" customHeight="1">
      <c r="A23" s="492" t="s">
        <v>64</v>
      </c>
      <c r="B23" s="493" t="s">
        <v>30</v>
      </c>
      <c r="C23" s="494" t="s">
        <v>105</v>
      </c>
      <c r="D23" s="495">
        <f>SUM(G23,F23)</f>
        <v>72</v>
      </c>
      <c r="E23" s="496">
        <v>150</v>
      </c>
      <c r="F23" s="497"/>
      <c r="G23" s="385">
        <f>SUM(J23:K23)</f>
        <v>72</v>
      </c>
      <c r="H23" s="498">
        <f t="shared" si="8"/>
        <v>72</v>
      </c>
      <c r="I23" s="497"/>
      <c r="J23" s="499"/>
      <c r="K23" s="500">
        <v>72</v>
      </c>
    </row>
    <row r="24" spans="1:11" ht="17.25" customHeight="1" thickBot="1">
      <c r="A24" s="501" t="s">
        <v>65</v>
      </c>
      <c r="B24" s="502" t="s">
        <v>32</v>
      </c>
      <c r="C24" s="503" t="s">
        <v>63</v>
      </c>
      <c r="D24" s="504">
        <f>SUM(G24,F24)</f>
        <v>72</v>
      </c>
      <c r="E24" s="505">
        <v>216</v>
      </c>
      <c r="F24" s="506"/>
      <c r="G24" s="507">
        <f>SUM(J24:K24)</f>
        <v>72</v>
      </c>
      <c r="H24" s="508">
        <f t="shared" si="8"/>
        <v>72</v>
      </c>
      <c r="I24" s="506"/>
      <c r="J24" s="509"/>
      <c r="K24" s="510">
        <f>'ГРАФИК-МнСТп.-17-18'!BE29</f>
        <v>72</v>
      </c>
    </row>
    <row r="25" spans="1:11" ht="16.5" customHeight="1" thickBot="1">
      <c r="A25" s="511" t="s">
        <v>34</v>
      </c>
      <c r="B25" s="512" t="s">
        <v>14</v>
      </c>
      <c r="C25" s="513" t="s">
        <v>97</v>
      </c>
      <c r="D25" s="514">
        <f>E25</f>
        <v>124</v>
      </c>
      <c r="E25" s="515">
        <f>H25+F25</f>
        <v>124</v>
      </c>
      <c r="F25" s="516">
        <f>G25</f>
        <v>62</v>
      </c>
      <c r="G25" s="517">
        <f>J25+K25</f>
        <v>62</v>
      </c>
      <c r="H25" s="518">
        <f t="shared" si="8"/>
        <v>62</v>
      </c>
      <c r="I25" s="519">
        <f>J25+K25</f>
        <v>62</v>
      </c>
      <c r="J25" s="517">
        <f>'ГРАФИК-МнСТп.-17-18'!AD30</f>
        <v>34</v>
      </c>
      <c r="K25" s="520">
        <v>28</v>
      </c>
    </row>
    <row r="26" spans="1:11" ht="35.25" customHeight="1" hidden="1">
      <c r="A26" s="380" t="s">
        <v>52</v>
      </c>
      <c r="B26" s="8" t="s">
        <v>47</v>
      </c>
      <c r="C26" s="370" t="s">
        <v>50</v>
      </c>
      <c r="D26" s="371">
        <v>116</v>
      </c>
      <c r="E26" s="372">
        <v>356</v>
      </c>
      <c r="F26" s="373">
        <v>116</v>
      </c>
      <c r="G26" s="374">
        <v>0</v>
      </c>
      <c r="H26" s="375">
        <v>0</v>
      </c>
      <c r="I26" s="376">
        <v>998</v>
      </c>
      <c r="J26" s="295">
        <v>0</v>
      </c>
      <c r="K26" s="377">
        <v>0</v>
      </c>
    </row>
    <row r="27" spans="1:11" ht="36.75" customHeight="1" hidden="1">
      <c r="A27" s="380" t="s">
        <v>53</v>
      </c>
      <c r="B27" s="8" t="s">
        <v>30</v>
      </c>
      <c r="C27" s="353" t="s">
        <v>50</v>
      </c>
      <c r="D27" s="359">
        <v>0</v>
      </c>
      <c r="E27" s="356">
        <v>72</v>
      </c>
      <c r="F27" s="362">
        <v>0</v>
      </c>
      <c r="G27" s="366">
        <v>0</v>
      </c>
      <c r="H27" s="9">
        <v>1404</v>
      </c>
      <c r="I27" s="368">
        <v>998</v>
      </c>
      <c r="J27" s="22">
        <v>0</v>
      </c>
      <c r="K27" s="21">
        <v>0</v>
      </c>
    </row>
    <row r="28" spans="1:11" ht="26.25" customHeight="1" hidden="1">
      <c r="A28" s="381" t="s">
        <v>54</v>
      </c>
      <c r="B28" s="11" t="s">
        <v>33</v>
      </c>
      <c r="C28" s="354" t="s">
        <v>56</v>
      </c>
      <c r="D28" s="360">
        <v>0</v>
      </c>
      <c r="E28" s="357">
        <v>0</v>
      </c>
      <c r="F28" s="363">
        <v>0</v>
      </c>
      <c r="G28" s="367">
        <v>0</v>
      </c>
      <c r="H28" s="9">
        <v>2808</v>
      </c>
      <c r="I28" s="369">
        <v>998</v>
      </c>
      <c r="J28" s="22">
        <v>0</v>
      </c>
      <c r="K28" s="21">
        <v>0</v>
      </c>
    </row>
    <row r="29" spans="1:11" ht="24" customHeight="1" hidden="1" thickBot="1">
      <c r="A29" s="381" t="s">
        <v>34</v>
      </c>
      <c r="B29" s="11" t="s">
        <v>14</v>
      </c>
      <c r="C29" s="354" t="s">
        <v>35</v>
      </c>
      <c r="D29" s="360">
        <v>59</v>
      </c>
      <c r="E29" s="357">
        <v>137</v>
      </c>
      <c r="F29" s="363">
        <v>59</v>
      </c>
      <c r="G29" s="367">
        <v>0</v>
      </c>
      <c r="H29" s="9">
        <v>2808</v>
      </c>
      <c r="I29" s="369">
        <v>998</v>
      </c>
      <c r="J29" s="79">
        <v>0</v>
      </c>
      <c r="K29" s="80">
        <v>0</v>
      </c>
    </row>
    <row r="30" spans="1:11" ht="18" customHeight="1" thickBot="1">
      <c r="A30" s="521"/>
      <c r="B30" s="522" t="s">
        <v>46</v>
      </c>
      <c r="C30" s="523"/>
      <c r="D30" s="524">
        <f>D6+D14+D25</f>
        <v>1961.8400000000001</v>
      </c>
      <c r="E30" s="525">
        <f>E6+E14+E25</f>
        <v>1961.8400000000001</v>
      </c>
      <c r="F30" s="526">
        <f>F6+F14+G25</f>
        <v>566.4272</v>
      </c>
      <c r="G30" s="527">
        <f>G6+G14+G25</f>
        <v>1404</v>
      </c>
      <c r="H30" s="528">
        <f>H6+H14+H25</f>
        <v>1404</v>
      </c>
      <c r="I30" s="529">
        <f>I6+I14+I25</f>
        <v>609.84</v>
      </c>
      <c r="J30" s="530">
        <f>J6+J14+J25</f>
        <v>612</v>
      </c>
      <c r="K30" s="531">
        <f>K6+K14+K25</f>
        <v>792</v>
      </c>
    </row>
    <row r="31" spans="1:11" ht="21.75" customHeight="1" thickBot="1">
      <c r="A31" s="382" t="s">
        <v>36</v>
      </c>
      <c r="B31" s="125" t="s">
        <v>37</v>
      </c>
      <c r="C31" s="351"/>
      <c r="D31" s="126"/>
      <c r="E31" s="126"/>
      <c r="F31" s="364"/>
      <c r="G31" s="127"/>
      <c r="H31" s="126"/>
      <c r="I31" s="364"/>
      <c r="J31" s="127"/>
      <c r="K31" s="128" t="s">
        <v>62</v>
      </c>
    </row>
    <row r="32" spans="1:11" ht="17.25" customHeight="1" thickBot="1">
      <c r="A32" s="549" t="s">
        <v>103</v>
      </c>
      <c r="B32" s="550"/>
      <c r="C32" s="550"/>
      <c r="D32" s="550"/>
      <c r="E32" s="550"/>
      <c r="F32" s="550"/>
      <c r="G32" s="546" t="s">
        <v>38</v>
      </c>
      <c r="H32" s="553" t="s">
        <v>94</v>
      </c>
      <c r="I32" s="554"/>
      <c r="J32" s="532">
        <f>J6+J15+J25</f>
        <v>612</v>
      </c>
      <c r="K32" s="533">
        <f>K6+K15+K25</f>
        <v>504</v>
      </c>
    </row>
    <row r="33" spans="1:12" ht="21.75" customHeight="1" thickBot="1">
      <c r="A33" s="551"/>
      <c r="B33" s="552"/>
      <c r="C33" s="552"/>
      <c r="D33" s="552"/>
      <c r="E33" s="552"/>
      <c r="F33" s="552"/>
      <c r="G33" s="546"/>
      <c r="H33" s="553" t="s">
        <v>40</v>
      </c>
      <c r="I33" s="554"/>
      <c r="J33" s="534"/>
      <c r="K33" s="535">
        <f>K18+K23</f>
        <v>108</v>
      </c>
      <c r="L33" s="383"/>
    </row>
    <row r="34" spans="1:11" ht="19.5" customHeight="1" thickBot="1">
      <c r="A34" s="557" t="s">
        <v>104</v>
      </c>
      <c r="B34" s="558"/>
      <c r="C34" s="558"/>
      <c r="D34" s="558"/>
      <c r="E34" s="558"/>
      <c r="F34" s="558"/>
      <c r="G34" s="546"/>
      <c r="H34" s="553" t="s">
        <v>41</v>
      </c>
      <c r="I34" s="554"/>
      <c r="J34" s="534"/>
      <c r="K34" s="536">
        <f>K19+K24</f>
        <v>180</v>
      </c>
    </row>
    <row r="35" spans="1:11" ht="19.5" customHeight="1" thickBot="1">
      <c r="A35" s="559"/>
      <c r="B35" s="560"/>
      <c r="C35" s="560"/>
      <c r="D35" s="560"/>
      <c r="E35" s="560"/>
      <c r="F35" s="560"/>
      <c r="G35" s="546"/>
      <c r="H35" s="553" t="s">
        <v>70</v>
      </c>
      <c r="I35" s="554"/>
      <c r="J35" s="537"/>
      <c r="K35" s="538">
        <v>2</v>
      </c>
    </row>
    <row r="36" spans="1:11" ht="15.75" customHeight="1" thickBot="1">
      <c r="A36" s="559"/>
      <c r="B36" s="560"/>
      <c r="C36" s="560"/>
      <c r="D36" s="560"/>
      <c r="E36" s="560"/>
      <c r="F36" s="560"/>
      <c r="G36" s="546"/>
      <c r="H36" s="553" t="s">
        <v>48</v>
      </c>
      <c r="I36" s="554"/>
      <c r="J36" s="539">
        <v>7</v>
      </c>
      <c r="K36" s="540">
        <v>2</v>
      </c>
    </row>
    <row r="37" spans="1:11" ht="17.25" customHeight="1" thickBot="1">
      <c r="A37" s="561"/>
      <c r="B37" s="562"/>
      <c r="C37" s="562"/>
      <c r="D37" s="562"/>
      <c r="E37" s="562"/>
      <c r="F37" s="562"/>
      <c r="G37" s="546"/>
      <c r="H37" s="545" t="s">
        <v>95</v>
      </c>
      <c r="I37" s="545"/>
      <c r="J37" s="541"/>
      <c r="K37" s="542">
        <v>1</v>
      </c>
    </row>
  </sheetData>
  <sheetProtection selectLockedCells="1" selectUnlockedCells="1"/>
  <mergeCells count="23">
    <mergeCell ref="H34:I34"/>
    <mergeCell ref="I4:I5"/>
    <mergeCell ref="E3:E5"/>
    <mergeCell ref="D3:D5"/>
    <mergeCell ref="A1:K1"/>
    <mergeCell ref="A2:A5"/>
    <mergeCell ref="B2:B5"/>
    <mergeCell ref="C2:C5"/>
    <mergeCell ref="D2:I2"/>
    <mergeCell ref="J2:K2"/>
    <mergeCell ref="J3:K3"/>
    <mergeCell ref="F3:F5"/>
    <mergeCell ref="G3:I3"/>
    <mergeCell ref="H37:I37"/>
    <mergeCell ref="G32:G37"/>
    <mergeCell ref="G4:G5"/>
    <mergeCell ref="A32:F33"/>
    <mergeCell ref="H33:I33"/>
    <mergeCell ref="H4:H5"/>
    <mergeCell ref="H32:I32"/>
    <mergeCell ref="H35:I35"/>
    <mergeCell ref="H36:I36"/>
    <mergeCell ref="A34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R198"/>
  <sheetViews>
    <sheetView zoomScale="84" zoomScaleNormal="84" zoomScaleSheetLayoutView="80" zoomScalePageLayoutView="0" workbookViewId="0" topLeftCell="A13">
      <selection activeCell="I27" sqref="I27"/>
    </sheetView>
  </sheetViews>
  <sheetFormatPr defaultColWidth="11.625" defaultRowHeight="12.75"/>
  <cols>
    <col min="1" max="1" width="11.125" style="89" customWidth="1"/>
    <col min="2" max="2" width="28.00390625" style="90" customWidth="1"/>
    <col min="3" max="3" width="12.375" style="72" customWidth="1"/>
    <col min="4" max="4" width="7.25390625" style="72" customWidth="1"/>
    <col min="5" max="5" width="7.75390625" style="72" customWidth="1"/>
    <col min="6" max="6" width="7.00390625" style="72" customWidth="1"/>
    <col min="7" max="8" width="8.375" style="72" customWidth="1"/>
    <col min="9" max="9" width="10.875" style="72" customWidth="1"/>
    <col min="10" max="10" width="8.375" style="72" customWidth="1"/>
    <col min="11" max="11" width="7.75390625" style="72" customWidth="1"/>
    <col min="12" max="28" width="3.75390625" style="72" customWidth="1"/>
    <col min="29" max="29" width="3.75390625" style="72" hidden="1" customWidth="1"/>
    <col min="30" max="30" width="6.25390625" style="72" customWidth="1"/>
    <col min="31" max="31" width="3.75390625" style="39" customWidth="1"/>
    <col min="32" max="37" width="3.75390625" style="72" customWidth="1"/>
    <col min="38" max="39" width="3.75390625" style="116" customWidth="1"/>
    <col min="40" max="43" width="3.75390625" style="72" customWidth="1"/>
    <col min="44" max="44" width="3.75390625" style="116" customWidth="1"/>
    <col min="45" max="54" width="3.75390625" style="72" customWidth="1"/>
    <col min="55" max="55" width="4.375" style="72" customWidth="1"/>
    <col min="56" max="56" width="5.125" style="72" customWidth="1"/>
    <col min="57" max="58" width="6.25390625" style="72" customWidth="1"/>
    <col min="59" max="59" width="11.625" style="119" customWidth="1"/>
    <col min="60" max="16384" width="11.625" style="72" customWidth="1"/>
  </cols>
  <sheetData>
    <row r="1" spans="1:59" s="75" customFormat="1" ht="49.5" customHeight="1" thickBot="1">
      <c r="A1" s="87"/>
      <c r="B1" s="614" t="s">
        <v>72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6"/>
      <c r="BD1" s="616"/>
      <c r="BE1" s="615"/>
      <c r="BG1" s="117"/>
    </row>
    <row r="2" spans="1:70" s="75" customFormat="1" ht="16.5" customHeight="1" thickBot="1">
      <c r="A2" s="620" t="s">
        <v>0</v>
      </c>
      <c r="B2" s="623" t="s">
        <v>1</v>
      </c>
      <c r="C2" s="648" t="s">
        <v>2</v>
      </c>
      <c r="D2" s="645" t="s">
        <v>3</v>
      </c>
      <c r="E2" s="646"/>
      <c r="F2" s="646"/>
      <c r="G2" s="646"/>
      <c r="H2" s="646"/>
      <c r="I2" s="647"/>
      <c r="J2" s="574" t="s">
        <v>4</v>
      </c>
      <c r="K2" s="650"/>
      <c r="L2" s="114"/>
      <c r="M2" s="115">
        <v>2</v>
      </c>
      <c r="N2" s="115">
        <v>3</v>
      </c>
      <c r="O2" s="115">
        <v>4</v>
      </c>
      <c r="P2" s="115">
        <v>5</v>
      </c>
      <c r="Q2" s="115">
        <v>6</v>
      </c>
      <c r="R2" s="115">
        <v>7</v>
      </c>
      <c r="S2" s="115">
        <v>8</v>
      </c>
      <c r="T2" s="115">
        <v>9</v>
      </c>
      <c r="U2" s="115"/>
      <c r="V2" s="115">
        <v>11</v>
      </c>
      <c r="W2" s="115">
        <v>12</v>
      </c>
      <c r="X2" s="115" t="s">
        <v>59</v>
      </c>
      <c r="Y2" s="115">
        <v>14</v>
      </c>
      <c r="Z2" s="115">
        <v>15</v>
      </c>
      <c r="AA2" s="115">
        <v>16</v>
      </c>
      <c r="AB2" s="175">
        <v>17</v>
      </c>
      <c r="AC2" s="175">
        <v>17</v>
      </c>
      <c r="AD2" s="602" t="s">
        <v>46</v>
      </c>
      <c r="AE2" s="606" t="s">
        <v>58</v>
      </c>
      <c r="AF2" s="607"/>
      <c r="AG2" s="37">
        <v>20</v>
      </c>
      <c r="AH2" s="38">
        <v>21</v>
      </c>
      <c r="AI2" s="38">
        <v>22</v>
      </c>
      <c r="AJ2" s="38">
        <v>23</v>
      </c>
      <c r="AK2" s="38">
        <v>24</v>
      </c>
      <c r="AL2" s="115">
        <v>25</v>
      </c>
      <c r="AM2" s="115">
        <v>26</v>
      </c>
      <c r="AN2" s="38">
        <v>27</v>
      </c>
      <c r="AO2" s="38">
        <v>28</v>
      </c>
      <c r="AP2" s="38">
        <v>29</v>
      </c>
      <c r="AQ2" s="230">
        <v>30</v>
      </c>
      <c r="AR2" s="230">
        <v>31</v>
      </c>
      <c r="AS2" s="38">
        <v>32</v>
      </c>
      <c r="AT2" s="38">
        <v>33</v>
      </c>
      <c r="AU2" s="38">
        <v>34</v>
      </c>
      <c r="AV2" s="38">
        <v>35</v>
      </c>
      <c r="AW2" s="38">
        <v>36</v>
      </c>
      <c r="AX2" s="38">
        <v>37</v>
      </c>
      <c r="AY2" s="38">
        <v>38</v>
      </c>
      <c r="AZ2" s="38">
        <v>39</v>
      </c>
      <c r="BA2" s="38">
        <v>40</v>
      </c>
      <c r="BB2" s="325">
        <v>41</v>
      </c>
      <c r="BC2" s="333">
        <v>42</v>
      </c>
      <c r="BD2" s="334">
        <v>43</v>
      </c>
      <c r="BE2" s="586" t="s">
        <v>46</v>
      </c>
      <c r="BF2" s="587" t="s">
        <v>57</v>
      </c>
      <c r="BG2" s="118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</row>
    <row r="3" spans="1:70" ht="17.25" customHeight="1" thickBot="1">
      <c r="A3" s="621"/>
      <c r="B3" s="623"/>
      <c r="C3" s="648"/>
      <c r="D3" s="578" t="s">
        <v>5</v>
      </c>
      <c r="E3" s="556"/>
      <c r="F3" s="578" t="s">
        <v>6</v>
      </c>
      <c r="G3" s="563" t="s">
        <v>7</v>
      </c>
      <c r="H3" s="563"/>
      <c r="I3" s="563"/>
      <c r="J3" s="649" t="s">
        <v>8</v>
      </c>
      <c r="K3" s="649"/>
      <c r="L3" s="114">
        <v>1</v>
      </c>
      <c r="M3" s="115">
        <v>2</v>
      </c>
      <c r="N3" s="115">
        <v>3</v>
      </c>
      <c r="O3" s="115">
        <v>4</v>
      </c>
      <c r="P3" s="115">
        <v>5</v>
      </c>
      <c r="Q3" s="115">
        <v>6</v>
      </c>
      <c r="R3" s="115">
        <v>7</v>
      </c>
      <c r="S3" s="115">
        <v>8</v>
      </c>
      <c r="T3" s="115">
        <v>9</v>
      </c>
      <c r="U3" s="115">
        <v>10</v>
      </c>
      <c r="V3" s="115">
        <v>11</v>
      </c>
      <c r="W3" s="115">
        <v>12</v>
      </c>
      <c r="X3" s="115">
        <v>13</v>
      </c>
      <c r="Y3" s="115">
        <v>14</v>
      </c>
      <c r="Z3" s="115">
        <v>15</v>
      </c>
      <c r="AA3" s="115">
        <v>16</v>
      </c>
      <c r="AB3" s="176">
        <v>17</v>
      </c>
      <c r="AC3" s="175">
        <v>17</v>
      </c>
      <c r="AD3" s="602"/>
      <c r="AE3" s="608"/>
      <c r="AF3" s="609"/>
      <c r="AG3" s="37">
        <v>1</v>
      </c>
      <c r="AH3" s="38">
        <v>2</v>
      </c>
      <c r="AI3" s="38">
        <v>3</v>
      </c>
      <c r="AJ3" s="38">
        <v>4</v>
      </c>
      <c r="AK3" s="38">
        <v>5</v>
      </c>
      <c r="AL3" s="115">
        <v>6</v>
      </c>
      <c r="AM3" s="115">
        <v>7</v>
      </c>
      <c r="AN3" s="38">
        <v>8</v>
      </c>
      <c r="AO3" s="38">
        <v>9</v>
      </c>
      <c r="AP3" s="38">
        <v>10</v>
      </c>
      <c r="AQ3" s="230">
        <v>11</v>
      </c>
      <c r="AR3" s="230">
        <v>12</v>
      </c>
      <c r="AS3" s="38">
        <v>13</v>
      </c>
      <c r="AT3" s="38">
        <v>14</v>
      </c>
      <c r="AU3" s="38">
        <v>15</v>
      </c>
      <c r="AV3" s="38">
        <v>16</v>
      </c>
      <c r="AW3" s="38">
        <v>17</v>
      </c>
      <c r="AX3" s="38">
        <v>18</v>
      </c>
      <c r="AY3" s="38">
        <v>19</v>
      </c>
      <c r="AZ3" s="38">
        <v>20</v>
      </c>
      <c r="BA3" s="38">
        <v>21</v>
      </c>
      <c r="BB3" s="325">
        <v>22</v>
      </c>
      <c r="BC3" s="314">
        <v>23</v>
      </c>
      <c r="BD3" s="106">
        <v>24</v>
      </c>
      <c r="BE3" s="586"/>
      <c r="BF3" s="587"/>
      <c r="BG3" s="118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</row>
    <row r="4" spans="1:70" ht="12.75" customHeight="1" thickBot="1">
      <c r="A4" s="621"/>
      <c r="B4" s="623"/>
      <c r="C4" s="648"/>
      <c r="D4" s="578"/>
      <c r="E4" s="556"/>
      <c r="F4" s="578"/>
      <c r="G4" s="610" t="s">
        <v>9</v>
      </c>
      <c r="H4" s="556"/>
      <c r="I4" s="611" t="s">
        <v>10</v>
      </c>
      <c r="J4" s="3" t="s">
        <v>11</v>
      </c>
      <c r="K4" s="2" t="s">
        <v>12</v>
      </c>
      <c r="L4" s="619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4"/>
      <c r="AB4" s="604"/>
      <c r="AC4" s="604" t="s">
        <v>69</v>
      </c>
      <c r="AD4" s="602"/>
      <c r="AE4" s="608"/>
      <c r="AF4" s="609"/>
      <c r="AG4" s="600"/>
      <c r="AH4" s="588"/>
      <c r="AI4" s="588"/>
      <c r="AJ4" s="588"/>
      <c r="AK4" s="588"/>
      <c r="AL4" s="598"/>
      <c r="AM4" s="598"/>
      <c r="AN4" s="588"/>
      <c r="AO4" s="588"/>
      <c r="AP4" s="588"/>
      <c r="AQ4" s="596"/>
      <c r="AR4" s="596"/>
      <c r="AS4" s="588"/>
      <c r="AT4" s="588"/>
      <c r="AU4" s="588"/>
      <c r="AV4" s="588"/>
      <c r="AW4" s="588"/>
      <c r="AX4" s="588"/>
      <c r="AY4" s="588"/>
      <c r="AZ4" s="588"/>
      <c r="BA4" s="588"/>
      <c r="BB4" s="590"/>
      <c r="BC4" s="592"/>
      <c r="BD4" s="594" t="s">
        <v>68</v>
      </c>
      <c r="BE4" s="586"/>
      <c r="BF4" s="587"/>
      <c r="BG4" s="118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</row>
    <row r="5" spans="1:70" ht="13.5" thickBot="1">
      <c r="A5" s="622"/>
      <c r="B5" s="623"/>
      <c r="C5" s="648"/>
      <c r="D5" s="578"/>
      <c r="E5" s="556"/>
      <c r="F5" s="578"/>
      <c r="G5" s="610"/>
      <c r="H5" s="556"/>
      <c r="I5" s="611"/>
      <c r="J5" s="4" t="s">
        <v>13</v>
      </c>
      <c r="K5" s="5" t="s">
        <v>61</v>
      </c>
      <c r="L5" s="619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5"/>
      <c r="AB5" s="605"/>
      <c r="AC5" s="605"/>
      <c r="AD5" s="602"/>
      <c r="AE5" s="608"/>
      <c r="AF5" s="609"/>
      <c r="AG5" s="601"/>
      <c r="AH5" s="589"/>
      <c r="AI5" s="589"/>
      <c r="AJ5" s="589"/>
      <c r="AK5" s="589"/>
      <c r="AL5" s="599"/>
      <c r="AM5" s="599"/>
      <c r="AN5" s="589"/>
      <c r="AO5" s="589"/>
      <c r="AP5" s="589"/>
      <c r="AQ5" s="597"/>
      <c r="AR5" s="597"/>
      <c r="AS5" s="589"/>
      <c r="AT5" s="589"/>
      <c r="AU5" s="589"/>
      <c r="AV5" s="589"/>
      <c r="AW5" s="589"/>
      <c r="AX5" s="589"/>
      <c r="AY5" s="589"/>
      <c r="AZ5" s="589"/>
      <c r="BA5" s="589"/>
      <c r="BB5" s="591"/>
      <c r="BC5" s="593"/>
      <c r="BD5" s="595"/>
      <c r="BE5" s="586"/>
      <c r="BF5" s="587"/>
      <c r="BG5" s="118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</row>
    <row r="6" spans="1:70" ht="20.25" customHeight="1" thickBot="1">
      <c r="A6" s="617"/>
      <c r="B6" s="618"/>
      <c r="C6" s="23" t="s">
        <v>78</v>
      </c>
      <c r="D6" s="36"/>
      <c r="E6" s="36"/>
      <c r="F6" s="36"/>
      <c r="G6" s="36"/>
      <c r="H6" s="36"/>
      <c r="I6" s="36"/>
      <c r="J6" s="36"/>
      <c r="K6" s="36"/>
      <c r="L6" s="619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5"/>
      <c r="AB6" s="605"/>
      <c r="AC6" s="605"/>
      <c r="AD6" s="602"/>
      <c r="AE6" s="608"/>
      <c r="AF6" s="609"/>
      <c r="AG6" s="601"/>
      <c r="AH6" s="589"/>
      <c r="AI6" s="589"/>
      <c r="AJ6" s="589"/>
      <c r="AK6" s="589"/>
      <c r="AL6" s="599"/>
      <c r="AM6" s="599"/>
      <c r="AN6" s="589"/>
      <c r="AO6" s="589"/>
      <c r="AP6" s="589"/>
      <c r="AQ6" s="597"/>
      <c r="AR6" s="597"/>
      <c r="AS6" s="589"/>
      <c r="AT6" s="589"/>
      <c r="AU6" s="589"/>
      <c r="AV6" s="589"/>
      <c r="AW6" s="589"/>
      <c r="AX6" s="589"/>
      <c r="AY6" s="589"/>
      <c r="AZ6" s="589"/>
      <c r="BA6" s="589"/>
      <c r="BB6" s="591"/>
      <c r="BC6" s="593"/>
      <c r="BD6" s="595"/>
      <c r="BE6" s="586"/>
      <c r="BF6" s="587"/>
      <c r="BG6" s="118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</row>
    <row r="7" spans="1:58" ht="27" customHeight="1" thickBot="1">
      <c r="A7" s="100" t="s">
        <v>16</v>
      </c>
      <c r="B7" s="280" t="s">
        <v>17</v>
      </c>
      <c r="C7" s="101"/>
      <c r="D7" s="149">
        <f aca="true" t="shared" si="0" ref="D7:K7">SUM(D8:D14)</f>
        <v>455.86</v>
      </c>
      <c r="E7" s="171">
        <f>SUM(E8:E14)</f>
        <v>455.86</v>
      </c>
      <c r="F7" s="149">
        <f t="shared" si="0"/>
        <v>150.43380000000002</v>
      </c>
      <c r="G7" s="102">
        <f t="shared" si="0"/>
        <v>314</v>
      </c>
      <c r="H7" s="103">
        <f>SUM(H8:H14)</f>
        <v>314</v>
      </c>
      <c r="I7" s="277">
        <f t="shared" si="0"/>
        <v>141.86</v>
      </c>
      <c r="J7" s="7">
        <f t="shared" si="0"/>
        <v>221</v>
      </c>
      <c r="K7" s="6">
        <f t="shared" si="0"/>
        <v>93</v>
      </c>
      <c r="L7" s="167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303"/>
      <c r="AC7" s="168"/>
      <c r="AD7" s="105">
        <f aca="true" t="shared" si="1" ref="AD7:AD33">SUM(L7:AC7)</f>
        <v>0</v>
      </c>
      <c r="AE7" s="104"/>
      <c r="AF7" s="106"/>
      <c r="AG7" s="104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47"/>
      <c r="BC7" s="314"/>
      <c r="BD7" s="335"/>
      <c r="BE7" s="157">
        <f>SUM(AG7:BC7)</f>
        <v>0</v>
      </c>
      <c r="BF7" s="53">
        <f aca="true" t="shared" si="2" ref="BF7:BF34">SUM(AD7,BE7)</f>
        <v>0</v>
      </c>
    </row>
    <row r="8" spans="1:58" ht="19.5" customHeight="1" thickBot="1">
      <c r="A8" s="279" t="s">
        <v>18</v>
      </c>
      <c r="B8" s="129" t="s">
        <v>80</v>
      </c>
      <c r="C8" s="31" t="s">
        <v>48</v>
      </c>
      <c r="D8" s="148">
        <f>H8+I8</f>
        <v>52.2</v>
      </c>
      <c r="E8" s="274">
        <f aca="true" t="shared" si="3" ref="E8:E14">H8+I8</f>
        <v>52.2</v>
      </c>
      <c r="F8" s="148">
        <f aca="true" t="shared" si="4" ref="F8:F14">E8*0.33</f>
        <v>17.226000000000003</v>
      </c>
      <c r="G8" s="26">
        <f aca="true" t="shared" si="5" ref="G8:G14">SUM(J8:K8)</f>
        <v>36</v>
      </c>
      <c r="H8" s="27">
        <f aca="true" t="shared" si="6" ref="H8:H14">J8+K8</f>
        <v>36</v>
      </c>
      <c r="I8" s="170">
        <f>H8*0.45</f>
        <v>16.2</v>
      </c>
      <c r="J8" s="191">
        <f>AD8</f>
        <v>36</v>
      </c>
      <c r="K8" s="243">
        <f aca="true" t="shared" si="7" ref="K8:K14">BE8</f>
        <v>0</v>
      </c>
      <c r="L8" s="202">
        <v>2</v>
      </c>
      <c r="M8" s="150">
        <v>2</v>
      </c>
      <c r="N8" s="150">
        <v>2</v>
      </c>
      <c r="O8" s="150">
        <v>2</v>
      </c>
      <c r="P8" s="150">
        <v>2</v>
      </c>
      <c r="Q8" s="150">
        <v>2</v>
      </c>
      <c r="R8" s="150">
        <v>2</v>
      </c>
      <c r="S8" s="150">
        <v>2</v>
      </c>
      <c r="T8" s="150">
        <v>2</v>
      </c>
      <c r="U8" s="150">
        <v>2</v>
      </c>
      <c r="V8" s="150">
        <v>2</v>
      </c>
      <c r="W8" s="150">
        <v>2</v>
      </c>
      <c r="X8" s="150">
        <v>2</v>
      </c>
      <c r="Y8" s="150">
        <v>2</v>
      </c>
      <c r="Z8" s="150">
        <v>2</v>
      </c>
      <c r="AA8" s="150">
        <v>3</v>
      </c>
      <c r="AB8" s="246">
        <v>3</v>
      </c>
      <c r="AC8" s="258"/>
      <c r="AD8" s="308">
        <f>SUM(L8:AC8)</f>
        <v>36</v>
      </c>
      <c r="AE8" s="51"/>
      <c r="AF8" s="52"/>
      <c r="AG8" s="48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58"/>
      <c r="BC8" s="315"/>
      <c r="BD8" s="92"/>
      <c r="BE8" s="157">
        <f aca="true" t="shared" si="8" ref="BE8:BE34">SUM(AG8:BC8)</f>
        <v>0</v>
      </c>
      <c r="BF8" s="53">
        <f>AD8+BE8</f>
        <v>36</v>
      </c>
    </row>
    <row r="9" spans="1:58" ht="17.25" customHeight="1" thickBot="1">
      <c r="A9" s="278" t="s">
        <v>19</v>
      </c>
      <c r="B9" s="130" t="s">
        <v>81</v>
      </c>
      <c r="C9" s="31" t="s">
        <v>92</v>
      </c>
      <c r="D9" s="148">
        <f aca="true" t="shared" si="9" ref="D9:D14">H9+I9</f>
        <v>81.76</v>
      </c>
      <c r="E9" s="274">
        <f t="shared" si="3"/>
        <v>81.76</v>
      </c>
      <c r="F9" s="148">
        <f t="shared" si="4"/>
        <v>26.980800000000002</v>
      </c>
      <c r="G9" s="26">
        <f t="shared" si="5"/>
        <v>56</v>
      </c>
      <c r="H9" s="27">
        <f t="shared" si="6"/>
        <v>56</v>
      </c>
      <c r="I9" s="170">
        <f>H9*0.46</f>
        <v>25.76</v>
      </c>
      <c r="J9" s="244">
        <f aca="true" t="shared" si="10" ref="J9:J14">AD9</f>
        <v>36</v>
      </c>
      <c r="K9" s="245">
        <f t="shared" si="7"/>
        <v>20</v>
      </c>
      <c r="L9" s="202">
        <v>2</v>
      </c>
      <c r="M9" s="202">
        <v>2</v>
      </c>
      <c r="N9" s="202">
        <v>2</v>
      </c>
      <c r="O9" s="202">
        <v>2</v>
      </c>
      <c r="P9" s="202">
        <v>2</v>
      </c>
      <c r="Q9" s="202">
        <v>2</v>
      </c>
      <c r="R9" s="202">
        <v>2</v>
      </c>
      <c r="S9" s="202">
        <v>2</v>
      </c>
      <c r="T9" s="202">
        <v>2</v>
      </c>
      <c r="U9" s="202">
        <v>2</v>
      </c>
      <c r="V9" s="202">
        <v>2</v>
      </c>
      <c r="W9" s="202">
        <v>2</v>
      </c>
      <c r="X9" s="202">
        <v>2</v>
      </c>
      <c r="Y9" s="202">
        <v>2</v>
      </c>
      <c r="Z9" s="202">
        <v>2</v>
      </c>
      <c r="AA9" s="202">
        <v>2</v>
      </c>
      <c r="AB9" s="202">
        <v>4</v>
      </c>
      <c r="AC9" s="258"/>
      <c r="AD9" s="308">
        <f t="shared" si="1"/>
        <v>36</v>
      </c>
      <c r="AE9" s="56"/>
      <c r="AF9" s="57"/>
      <c r="AG9" s="205">
        <v>2</v>
      </c>
      <c r="AH9" s="310">
        <v>2</v>
      </c>
      <c r="AI9" s="310">
        <v>2</v>
      </c>
      <c r="AJ9" s="310">
        <v>2</v>
      </c>
      <c r="AK9" s="310">
        <v>2</v>
      </c>
      <c r="AL9" s="310">
        <v>2</v>
      </c>
      <c r="AM9" s="310">
        <v>2</v>
      </c>
      <c r="AN9" s="310">
        <v>2</v>
      </c>
      <c r="AO9" s="310">
        <v>2</v>
      </c>
      <c r="AP9" s="311">
        <v>2</v>
      </c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133"/>
      <c r="BC9" s="316"/>
      <c r="BD9" s="92"/>
      <c r="BE9" s="157">
        <f t="shared" si="8"/>
        <v>20</v>
      </c>
      <c r="BF9" s="53">
        <f t="shared" si="2"/>
        <v>56</v>
      </c>
    </row>
    <row r="10" spans="1:58" ht="19.5" customHeight="1" thickBot="1">
      <c r="A10" s="278" t="s">
        <v>20</v>
      </c>
      <c r="B10" s="130" t="s">
        <v>82</v>
      </c>
      <c r="C10" s="296" t="s">
        <v>91</v>
      </c>
      <c r="D10" s="148">
        <f t="shared" si="9"/>
        <v>121.80000000000001</v>
      </c>
      <c r="E10" s="274">
        <f t="shared" si="3"/>
        <v>121.80000000000001</v>
      </c>
      <c r="F10" s="148">
        <f t="shared" si="4"/>
        <v>40.194</v>
      </c>
      <c r="G10" s="26">
        <f t="shared" si="5"/>
        <v>84</v>
      </c>
      <c r="H10" s="27">
        <f t="shared" si="6"/>
        <v>84</v>
      </c>
      <c r="I10" s="170">
        <f>H10*0.45</f>
        <v>37.800000000000004</v>
      </c>
      <c r="J10" s="244">
        <f t="shared" si="10"/>
        <v>65</v>
      </c>
      <c r="K10" s="301">
        <f t="shared" si="7"/>
        <v>19</v>
      </c>
      <c r="L10" s="203">
        <v>1</v>
      </c>
      <c r="M10" s="204">
        <v>4</v>
      </c>
      <c r="N10" s="204">
        <v>4</v>
      </c>
      <c r="O10" s="204">
        <v>4</v>
      </c>
      <c r="P10" s="204">
        <v>4</v>
      </c>
      <c r="Q10" s="204">
        <v>4</v>
      </c>
      <c r="R10" s="204">
        <v>4</v>
      </c>
      <c r="S10" s="204">
        <v>4</v>
      </c>
      <c r="T10" s="204">
        <v>4</v>
      </c>
      <c r="U10" s="204">
        <v>4</v>
      </c>
      <c r="V10" s="204">
        <v>4</v>
      </c>
      <c r="W10" s="204">
        <v>4</v>
      </c>
      <c r="X10" s="204">
        <v>4</v>
      </c>
      <c r="Y10" s="204">
        <v>4</v>
      </c>
      <c r="Z10" s="204">
        <v>4</v>
      </c>
      <c r="AA10" s="204">
        <v>4</v>
      </c>
      <c r="AB10" s="204">
        <v>4</v>
      </c>
      <c r="AC10" s="232"/>
      <c r="AD10" s="50">
        <f t="shared" si="1"/>
        <v>65</v>
      </c>
      <c r="AE10" s="56"/>
      <c r="AF10" s="57"/>
      <c r="AG10" s="304">
        <v>2</v>
      </c>
      <c r="AH10" s="307">
        <v>2</v>
      </c>
      <c r="AI10" s="307">
        <v>2</v>
      </c>
      <c r="AJ10" s="307">
        <v>2</v>
      </c>
      <c r="AK10" s="307">
        <v>2</v>
      </c>
      <c r="AL10" s="307">
        <v>2</v>
      </c>
      <c r="AM10" s="307">
        <v>2</v>
      </c>
      <c r="AN10" s="307">
        <v>2</v>
      </c>
      <c r="AO10" s="307">
        <v>2</v>
      </c>
      <c r="AP10" s="313">
        <v>1</v>
      </c>
      <c r="AQ10" s="309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133"/>
      <c r="BC10" s="317"/>
      <c r="BD10" s="92"/>
      <c r="BE10" s="169">
        <f t="shared" si="8"/>
        <v>19</v>
      </c>
      <c r="BF10" s="53">
        <f t="shared" si="2"/>
        <v>84</v>
      </c>
    </row>
    <row r="11" spans="1:58" ht="19.5" customHeight="1" thickBot="1">
      <c r="A11" s="278" t="s">
        <v>21</v>
      </c>
      <c r="B11" s="130" t="s">
        <v>83</v>
      </c>
      <c r="C11" s="31" t="s">
        <v>92</v>
      </c>
      <c r="D11" s="148">
        <f>H11+I11</f>
        <v>52.2</v>
      </c>
      <c r="E11" s="274">
        <f t="shared" si="3"/>
        <v>52.2</v>
      </c>
      <c r="F11" s="148">
        <f t="shared" si="4"/>
        <v>17.226000000000003</v>
      </c>
      <c r="G11" s="26">
        <f t="shared" si="5"/>
        <v>36</v>
      </c>
      <c r="H11" s="27">
        <f>J11+K11</f>
        <v>36</v>
      </c>
      <c r="I11" s="170">
        <f>H11*0.45</f>
        <v>16.2</v>
      </c>
      <c r="J11" s="244">
        <f t="shared" si="10"/>
        <v>17</v>
      </c>
      <c r="K11" s="245">
        <f t="shared" si="7"/>
        <v>19</v>
      </c>
      <c r="L11" s="238">
        <v>1</v>
      </c>
      <c r="M11" s="239">
        <v>1</v>
      </c>
      <c r="N11" s="239">
        <v>1</v>
      </c>
      <c r="O11" s="239">
        <v>1</v>
      </c>
      <c r="P11" s="239">
        <v>1</v>
      </c>
      <c r="Q11" s="239">
        <v>1</v>
      </c>
      <c r="R11" s="239">
        <v>1</v>
      </c>
      <c r="S11" s="239">
        <v>1</v>
      </c>
      <c r="T11" s="239">
        <v>1</v>
      </c>
      <c r="U11" s="239">
        <v>1</v>
      </c>
      <c r="V11" s="239">
        <v>1</v>
      </c>
      <c r="W11" s="239">
        <v>1</v>
      </c>
      <c r="X11" s="239">
        <v>1</v>
      </c>
      <c r="Y11" s="239">
        <v>1</v>
      </c>
      <c r="Z11" s="239">
        <v>1</v>
      </c>
      <c r="AA11" s="239">
        <v>1</v>
      </c>
      <c r="AB11" s="239">
        <v>1</v>
      </c>
      <c r="AC11" s="227"/>
      <c r="AD11" s="50">
        <f>SUM(L11:AC11)</f>
        <v>17</v>
      </c>
      <c r="AE11" s="56"/>
      <c r="AF11" s="57"/>
      <c r="AG11" s="304">
        <v>2</v>
      </c>
      <c r="AH11" s="307">
        <v>2</v>
      </c>
      <c r="AI11" s="307">
        <v>2</v>
      </c>
      <c r="AJ11" s="307">
        <v>2</v>
      </c>
      <c r="AK11" s="307">
        <v>2</v>
      </c>
      <c r="AL11" s="307">
        <v>2</v>
      </c>
      <c r="AM11" s="307">
        <v>2</v>
      </c>
      <c r="AN11" s="307">
        <v>2</v>
      </c>
      <c r="AO11" s="307">
        <v>2</v>
      </c>
      <c r="AP11" s="246">
        <v>1</v>
      </c>
      <c r="AQ11" s="309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33"/>
      <c r="BC11" s="317"/>
      <c r="BD11" s="92"/>
      <c r="BE11" s="157">
        <f>SUM(AG11:BC11)</f>
        <v>19</v>
      </c>
      <c r="BF11" s="53">
        <f>SUM(AD11,BE11)</f>
        <v>36</v>
      </c>
    </row>
    <row r="12" spans="1:58" ht="29.25" customHeight="1" thickBot="1">
      <c r="A12" s="278" t="s">
        <v>22</v>
      </c>
      <c r="B12" s="302" t="s">
        <v>84</v>
      </c>
      <c r="C12" s="296" t="s">
        <v>91</v>
      </c>
      <c r="D12" s="148">
        <f>H12+I12</f>
        <v>75.4</v>
      </c>
      <c r="E12" s="274">
        <f t="shared" si="3"/>
        <v>75.4</v>
      </c>
      <c r="F12" s="148">
        <f t="shared" si="4"/>
        <v>24.882</v>
      </c>
      <c r="G12" s="26">
        <f t="shared" si="5"/>
        <v>52</v>
      </c>
      <c r="H12" s="27">
        <f>J12+K12</f>
        <v>52</v>
      </c>
      <c r="I12" s="170">
        <f>H12*0.45</f>
        <v>23.400000000000002</v>
      </c>
      <c r="J12" s="244">
        <f t="shared" si="10"/>
        <v>33</v>
      </c>
      <c r="K12" s="301">
        <f t="shared" si="7"/>
        <v>19</v>
      </c>
      <c r="L12" s="238">
        <v>1</v>
      </c>
      <c r="M12" s="239">
        <v>2</v>
      </c>
      <c r="N12" s="241">
        <v>2</v>
      </c>
      <c r="O12" s="241">
        <v>2</v>
      </c>
      <c r="P12" s="241">
        <v>2</v>
      </c>
      <c r="Q12" s="241">
        <v>2</v>
      </c>
      <c r="R12" s="241">
        <v>2</v>
      </c>
      <c r="S12" s="241">
        <v>2</v>
      </c>
      <c r="T12" s="241">
        <v>2</v>
      </c>
      <c r="U12" s="241">
        <v>2</v>
      </c>
      <c r="V12" s="241">
        <v>2</v>
      </c>
      <c r="W12" s="241">
        <v>2</v>
      </c>
      <c r="X12" s="241">
        <v>2</v>
      </c>
      <c r="Y12" s="241">
        <v>2</v>
      </c>
      <c r="Z12" s="241">
        <v>2</v>
      </c>
      <c r="AA12" s="241">
        <v>2</v>
      </c>
      <c r="AB12" s="239">
        <v>2</v>
      </c>
      <c r="AC12" s="227"/>
      <c r="AD12" s="50">
        <f>SUM(L12:AC12)</f>
        <v>33</v>
      </c>
      <c r="AE12" s="56"/>
      <c r="AF12" s="57"/>
      <c r="AG12" s="304">
        <v>2</v>
      </c>
      <c r="AH12" s="307">
        <v>2</v>
      </c>
      <c r="AI12" s="307">
        <v>2</v>
      </c>
      <c r="AJ12" s="307">
        <v>2</v>
      </c>
      <c r="AK12" s="307">
        <v>2</v>
      </c>
      <c r="AL12" s="307">
        <v>2</v>
      </c>
      <c r="AM12" s="307">
        <v>2</v>
      </c>
      <c r="AN12" s="307">
        <v>2</v>
      </c>
      <c r="AO12" s="307">
        <v>2</v>
      </c>
      <c r="AP12" s="246">
        <v>1</v>
      </c>
      <c r="AQ12" s="309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33"/>
      <c r="BC12" s="317"/>
      <c r="BD12" s="92"/>
      <c r="BE12" s="157">
        <f>SUM(AG12:BC12)</f>
        <v>19</v>
      </c>
      <c r="BF12" s="53">
        <f>SUM(AD12,BE12)</f>
        <v>52</v>
      </c>
    </row>
    <row r="13" spans="1:58" ht="30" customHeight="1" thickBot="1">
      <c r="A13" s="278" t="s">
        <v>73</v>
      </c>
      <c r="B13" s="302" t="s">
        <v>23</v>
      </c>
      <c r="C13" s="31" t="s">
        <v>48</v>
      </c>
      <c r="D13" s="148">
        <f t="shared" si="9"/>
        <v>72.5</v>
      </c>
      <c r="E13" s="274">
        <f t="shared" si="3"/>
        <v>72.5</v>
      </c>
      <c r="F13" s="148">
        <f t="shared" si="4"/>
        <v>23.925</v>
      </c>
      <c r="G13" s="26">
        <f t="shared" si="5"/>
        <v>50</v>
      </c>
      <c r="H13" s="27">
        <f t="shared" si="6"/>
        <v>50</v>
      </c>
      <c r="I13" s="170">
        <f>H13*0.45</f>
        <v>22.5</v>
      </c>
      <c r="J13" s="244">
        <f t="shared" si="10"/>
        <v>34</v>
      </c>
      <c r="K13" s="245">
        <f t="shared" si="7"/>
        <v>16</v>
      </c>
      <c r="L13" s="304">
        <v>2</v>
      </c>
      <c r="M13" s="306">
        <v>2</v>
      </c>
      <c r="N13" s="307">
        <v>2</v>
      </c>
      <c r="O13" s="307">
        <v>2</v>
      </c>
      <c r="P13" s="307">
        <v>2</v>
      </c>
      <c r="Q13" s="307">
        <v>2</v>
      </c>
      <c r="R13" s="307">
        <v>2</v>
      </c>
      <c r="S13" s="307">
        <v>2</v>
      </c>
      <c r="T13" s="307">
        <v>2</v>
      </c>
      <c r="U13" s="307">
        <v>2</v>
      </c>
      <c r="V13" s="307">
        <v>2</v>
      </c>
      <c r="W13" s="307">
        <v>2</v>
      </c>
      <c r="X13" s="307">
        <v>2</v>
      </c>
      <c r="Y13" s="307">
        <v>2</v>
      </c>
      <c r="Z13" s="307">
        <v>2</v>
      </c>
      <c r="AA13" s="307">
        <v>2</v>
      </c>
      <c r="AB13" s="305">
        <v>2</v>
      </c>
      <c r="AC13" s="227"/>
      <c r="AD13" s="50">
        <f t="shared" si="1"/>
        <v>34</v>
      </c>
      <c r="AE13" s="56"/>
      <c r="AF13" s="57"/>
      <c r="AG13" s="304">
        <v>2</v>
      </c>
      <c r="AH13" s="307">
        <v>2</v>
      </c>
      <c r="AI13" s="307">
        <v>2</v>
      </c>
      <c r="AJ13" s="307">
        <v>2</v>
      </c>
      <c r="AK13" s="307">
        <v>2</v>
      </c>
      <c r="AL13" s="307">
        <v>2</v>
      </c>
      <c r="AM13" s="307">
        <v>1</v>
      </c>
      <c r="AN13" s="307">
        <v>1</v>
      </c>
      <c r="AO13" s="307">
        <v>1</v>
      </c>
      <c r="AP13" s="246">
        <v>1</v>
      </c>
      <c r="AQ13" s="309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33"/>
      <c r="BC13" s="317"/>
      <c r="BD13" s="92"/>
      <c r="BE13" s="157">
        <f t="shared" si="8"/>
        <v>16</v>
      </c>
      <c r="BF13" s="53">
        <f t="shared" si="2"/>
        <v>50</v>
      </c>
    </row>
    <row r="14" spans="1:58" ht="12" customHeight="1" hidden="1" thickBot="1">
      <c r="A14" s="88" t="s">
        <v>74</v>
      </c>
      <c r="B14" s="130" t="s">
        <v>23</v>
      </c>
      <c r="C14" s="24" t="s">
        <v>48</v>
      </c>
      <c r="D14" s="148">
        <f t="shared" si="9"/>
        <v>0</v>
      </c>
      <c r="E14" s="172">
        <f t="shared" si="3"/>
        <v>0</v>
      </c>
      <c r="F14" s="148">
        <f t="shared" si="4"/>
        <v>0</v>
      </c>
      <c r="G14" s="28">
        <f t="shared" si="5"/>
        <v>0</v>
      </c>
      <c r="H14" s="27">
        <f t="shared" si="6"/>
        <v>0</v>
      </c>
      <c r="I14" s="170">
        <f>H14*0.45</f>
        <v>0</v>
      </c>
      <c r="J14" s="244">
        <f t="shared" si="10"/>
        <v>0</v>
      </c>
      <c r="K14" s="245">
        <f t="shared" si="7"/>
        <v>0</v>
      </c>
      <c r="L14" s="240"/>
      <c r="M14" s="241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41"/>
      <c r="AC14" s="229"/>
      <c r="AD14" s="61">
        <f t="shared" si="1"/>
        <v>0</v>
      </c>
      <c r="AE14" s="62"/>
      <c r="AF14" s="63"/>
      <c r="AG14" s="240"/>
      <c r="AH14" s="259"/>
      <c r="AI14" s="259"/>
      <c r="AJ14" s="259"/>
      <c r="AK14" s="259"/>
      <c r="AL14" s="291"/>
      <c r="AM14" s="312"/>
      <c r="AN14" s="312"/>
      <c r="AO14" s="312"/>
      <c r="AP14" s="312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53"/>
      <c r="BC14" s="318"/>
      <c r="BD14" s="93"/>
      <c r="BE14" s="144">
        <f t="shared" si="8"/>
        <v>0</v>
      </c>
      <c r="BF14" s="53">
        <f t="shared" si="2"/>
        <v>0</v>
      </c>
    </row>
    <row r="15" spans="1:59" ht="15" thickBot="1">
      <c r="A15" s="140" t="s">
        <v>16</v>
      </c>
      <c r="B15" s="140" t="s">
        <v>24</v>
      </c>
      <c r="C15" s="23" t="s">
        <v>79</v>
      </c>
      <c r="D15" s="219">
        <f>H15+F15</f>
        <v>1387.72</v>
      </c>
      <c r="E15" s="198">
        <f>G15+F15</f>
        <v>1387.72</v>
      </c>
      <c r="F15" s="201">
        <f>F16</f>
        <v>365.72</v>
      </c>
      <c r="G15" s="192">
        <f>G21+G23+G24+G28+G29+G25</f>
        <v>1022</v>
      </c>
      <c r="H15" s="193">
        <f>H16+H23+H24+H28+H29</f>
        <v>1022</v>
      </c>
      <c r="I15" s="213">
        <f>I21+I23+I24+I28+I29+I25</f>
        <v>646.45</v>
      </c>
      <c r="J15" s="180">
        <f>J22+J23+J24+J26+J27+J28+J29</f>
        <v>357</v>
      </c>
      <c r="K15" s="134">
        <f>K16+K23+K24+K28+K29</f>
        <v>665</v>
      </c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173"/>
      <c r="AC15" s="96"/>
      <c r="AD15" s="109"/>
      <c r="AE15" s="110"/>
      <c r="AF15" s="111"/>
      <c r="AG15" s="94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173"/>
      <c r="BC15" s="319"/>
      <c r="BD15" s="91"/>
      <c r="BE15" s="326"/>
      <c r="BF15" s="53">
        <f t="shared" si="2"/>
        <v>0</v>
      </c>
      <c r="BG15" s="120"/>
    </row>
    <row r="16" spans="1:59" ht="21.75" customHeight="1" thickBot="1">
      <c r="A16" s="142" t="s">
        <v>25</v>
      </c>
      <c r="B16" s="141" t="s">
        <v>26</v>
      </c>
      <c r="C16" s="161"/>
      <c r="D16" s="220">
        <f>E16</f>
        <v>1099.72</v>
      </c>
      <c r="E16" s="198">
        <f aca="true" t="shared" si="11" ref="E16:K16">E21+E25</f>
        <v>1099.72</v>
      </c>
      <c r="F16" s="201">
        <f t="shared" si="11"/>
        <v>365.72</v>
      </c>
      <c r="G16" s="192">
        <f t="shared" si="11"/>
        <v>734</v>
      </c>
      <c r="H16" s="108">
        <f t="shared" si="11"/>
        <v>734</v>
      </c>
      <c r="I16" s="218">
        <f t="shared" si="11"/>
        <v>358.45</v>
      </c>
      <c r="J16" s="181">
        <f t="shared" si="11"/>
        <v>128</v>
      </c>
      <c r="K16" s="107">
        <f t="shared" si="11"/>
        <v>449</v>
      </c>
      <c r="L16" s="9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174"/>
      <c r="AC16" s="99"/>
      <c r="AD16" s="178"/>
      <c r="AE16" s="112"/>
      <c r="AF16" s="113"/>
      <c r="AG16" s="97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174"/>
      <c r="BC16" s="339"/>
      <c r="BD16" s="343"/>
      <c r="BE16" s="327"/>
      <c r="BF16" s="53">
        <f t="shared" si="2"/>
        <v>0</v>
      </c>
      <c r="BG16" s="120"/>
    </row>
    <row r="17" spans="1:58" ht="7.5" customHeight="1" hidden="1" thickBot="1">
      <c r="A17" s="131" t="s">
        <v>27</v>
      </c>
      <c r="B17" s="287" t="s">
        <v>75</v>
      </c>
      <c r="C17" s="612" t="s">
        <v>70</v>
      </c>
      <c r="D17" s="221">
        <f>H17+I17</f>
        <v>0</v>
      </c>
      <c r="E17" s="199">
        <f>H17+I17</f>
        <v>0</v>
      </c>
      <c r="F17" s="214">
        <f>E17*0.33</f>
        <v>0</v>
      </c>
      <c r="G17" s="215">
        <f aca="true" t="shared" si="12" ref="G17:G27">SUM(J17:K17)</f>
        <v>0</v>
      </c>
      <c r="H17" s="81">
        <f>H18</f>
        <v>0</v>
      </c>
      <c r="I17" s="216">
        <f>I18</f>
        <v>0</v>
      </c>
      <c r="J17" s="132">
        <f>J18</f>
        <v>0</v>
      </c>
      <c r="K17" s="10">
        <f>K18</f>
        <v>0</v>
      </c>
      <c r="L17" s="235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7"/>
      <c r="AC17" s="237"/>
      <c r="AD17" s="185">
        <f t="shared" si="1"/>
        <v>0</v>
      </c>
      <c r="AE17" s="152"/>
      <c r="AF17" s="135"/>
      <c r="AG17" s="235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7"/>
      <c r="BC17" s="320"/>
      <c r="BD17" s="344"/>
      <c r="BE17" s="328">
        <f t="shared" si="8"/>
        <v>0</v>
      </c>
      <c r="BF17" s="160">
        <f t="shared" si="2"/>
        <v>0</v>
      </c>
    </row>
    <row r="18" spans="1:58" ht="13.5" customHeight="1" hidden="1" thickBot="1">
      <c r="A18" s="288" t="s">
        <v>28</v>
      </c>
      <c r="B18" s="281" t="s">
        <v>76</v>
      </c>
      <c r="C18" s="613"/>
      <c r="D18" s="222">
        <f>H18+I18</f>
        <v>0</v>
      </c>
      <c r="E18" s="190">
        <f>H18+I18</f>
        <v>0</v>
      </c>
      <c r="F18" s="214">
        <f>E18*0.33</f>
        <v>0</v>
      </c>
      <c r="G18" s="210">
        <f t="shared" si="12"/>
        <v>0</v>
      </c>
      <c r="H18" s="151">
        <f aca="true" t="shared" si="13" ref="H18:H30">J18+K18</f>
        <v>0</v>
      </c>
      <c r="I18" s="211">
        <f>H18*0.33</f>
        <v>0</v>
      </c>
      <c r="J18" s="225">
        <f>AD18</f>
        <v>0</v>
      </c>
      <c r="K18" s="212">
        <f>BE18</f>
        <v>0</v>
      </c>
      <c r="L18" s="208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246"/>
      <c r="AC18" s="258"/>
      <c r="AD18" s="186">
        <f t="shared" si="1"/>
        <v>0</v>
      </c>
      <c r="AE18" s="155"/>
      <c r="AF18" s="189"/>
      <c r="AG18" s="254"/>
      <c r="AH18" s="254"/>
      <c r="AI18" s="254"/>
      <c r="AJ18" s="254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58"/>
      <c r="BC18" s="336"/>
      <c r="BD18" s="345"/>
      <c r="BE18" s="328">
        <f t="shared" si="8"/>
        <v>0</v>
      </c>
      <c r="BF18" s="160">
        <f t="shared" si="2"/>
        <v>0</v>
      </c>
    </row>
    <row r="19" spans="1:61" ht="18.75" customHeight="1" hidden="1" thickBot="1">
      <c r="A19" s="136" t="s">
        <v>29</v>
      </c>
      <c r="B19" s="162" t="s">
        <v>30</v>
      </c>
      <c r="C19" s="163" t="s">
        <v>15</v>
      </c>
      <c r="D19" s="196">
        <f>J19+K19</f>
        <v>0</v>
      </c>
      <c r="E19" s="143"/>
      <c r="F19" s="148">
        <f>J19+K19</f>
        <v>0</v>
      </c>
      <c r="G19" s="28">
        <f t="shared" si="12"/>
        <v>0</v>
      </c>
      <c r="H19" s="151">
        <f t="shared" si="13"/>
        <v>0</v>
      </c>
      <c r="I19" s="257">
        <f>J19+K19</f>
        <v>0</v>
      </c>
      <c r="J19" s="256">
        <f aca="true" t="shared" si="14" ref="J19:J30">AD19</f>
        <v>0</v>
      </c>
      <c r="K19" s="249">
        <f>BE19</f>
        <v>0</v>
      </c>
      <c r="L19" s="251"/>
      <c r="M19" s="252"/>
      <c r="N19" s="253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91"/>
      <c r="AB19" s="236"/>
      <c r="AC19" s="237"/>
      <c r="AD19" s="186">
        <f t="shared" si="1"/>
        <v>0</v>
      </c>
      <c r="AE19" s="155"/>
      <c r="AF19" s="189"/>
      <c r="AG19" s="254"/>
      <c r="AH19" s="254"/>
      <c r="AI19" s="254"/>
      <c r="AJ19" s="254"/>
      <c r="AK19" s="254"/>
      <c r="AL19" s="254"/>
      <c r="AM19" s="254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7"/>
      <c r="BC19" s="320"/>
      <c r="BD19" s="345"/>
      <c r="BE19" s="328">
        <f t="shared" si="8"/>
        <v>0</v>
      </c>
      <c r="BF19" s="346">
        <f t="shared" si="2"/>
        <v>0</v>
      </c>
      <c r="BG19" s="275"/>
      <c r="BH19" s="276"/>
      <c r="BI19" s="119"/>
    </row>
    <row r="20" spans="1:58" ht="27.75" customHeight="1" hidden="1" thickBot="1">
      <c r="A20" s="282" t="s">
        <v>31</v>
      </c>
      <c r="B20" s="136" t="s">
        <v>32</v>
      </c>
      <c r="C20" s="145" t="s">
        <v>63</v>
      </c>
      <c r="D20" s="146">
        <f>J20+K20</f>
        <v>0</v>
      </c>
      <c r="E20" s="200"/>
      <c r="F20" s="148">
        <f>J20+K20</f>
        <v>0</v>
      </c>
      <c r="G20" s="28">
        <f t="shared" si="12"/>
        <v>0</v>
      </c>
      <c r="H20" s="151">
        <f t="shared" si="13"/>
        <v>0</v>
      </c>
      <c r="I20" s="257">
        <f>J20+K20</f>
        <v>0</v>
      </c>
      <c r="J20" s="256">
        <f t="shared" si="14"/>
        <v>0</v>
      </c>
      <c r="K20" s="249">
        <f>BE20</f>
        <v>0</v>
      </c>
      <c r="L20" s="231"/>
      <c r="M20" s="232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33"/>
      <c r="AD20" s="186">
        <f t="shared" si="1"/>
        <v>0</v>
      </c>
      <c r="AE20" s="177"/>
      <c r="AF20" s="70"/>
      <c r="AG20" s="48"/>
      <c r="AH20" s="49"/>
      <c r="AI20" s="55"/>
      <c r="AJ20" s="55"/>
      <c r="AK20" s="55"/>
      <c r="AL20" s="55"/>
      <c r="AM20" s="55"/>
      <c r="AN20" s="55"/>
      <c r="AO20" s="55"/>
      <c r="AP20" s="55"/>
      <c r="AQ20" s="227"/>
      <c r="AR20" s="227"/>
      <c r="AS20" s="227"/>
      <c r="AT20" s="227"/>
      <c r="AU20" s="227"/>
      <c r="AV20" s="227"/>
      <c r="AW20" s="227"/>
      <c r="AX20" s="55"/>
      <c r="AY20" s="55"/>
      <c r="AZ20" s="55"/>
      <c r="BA20" s="55"/>
      <c r="BB20" s="133"/>
      <c r="BC20" s="321"/>
      <c r="BD20" s="344"/>
      <c r="BE20" s="328">
        <f t="shared" si="8"/>
        <v>0</v>
      </c>
      <c r="BF20" s="179">
        <f t="shared" si="2"/>
        <v>0</v>
      </c>
    </row>
    <row r="21" spans="1:58" ht="36.75" customHeight="1" thickBot="1">
      <c r="A21" s="283" t="s">
        <v>27</v>
      </c>
      <c r="B21" s="287" t="s">
        <v>85</v>
      </c>
      <c r="C21" s="285"/>
      <c r="D21" s="223">
        <f>E21</f>
        <v>673.5</v>
      </c>
      <c r="E21" s="194">
        <f>E22</f>
        <v>673.5</v>
      </c>
      <c r="F21" s="214">
        <f>F22</f>
        <v>224.5</v>
      </c>
      <c r="G21" s="273">
        <f>SUM(J21:K21)</f>
        <v>449</v>
      </c>
      <c r="H21" s="147">
        <f>J21+K21</f>
        <v>449</v>
      </c>
      <c r="I21" s="257">
        <f>H21*0.5</f>
        <v>224.5</v>
      </c>
      <c r="J21" s="225">
        <f>J22</f>
        <v>0</v>
      </c>
      <c r="K21" s="212">
        <f>K22</f>
        <v>449</v>
      </c>
      <c r="L21" s="234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33"/>
      <c r="AD21" s="186">
        <f>SUM(L21:AC21)</f>
        <v>0</v>
      </c>
      <c r="AE21" s="177"/>
      <c r="AF21" s="70"/>
      <c r="AG21" s="54"/>
      <c r="AH21" s="60"/>
      <c r="AI21" s="60"/>
      <c r="AJ21" s="60"/>
      <c r="AK21" s="60"/>
      <c r="AL21" s="60"/>
      <c r="AM21" s="60"/>
      <c r="AN21" s="60"/>
      <c r="AO21" s="60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33"/>
      <c r="BC21" s="336"/>
      <c r="BD21" s="345"/>
      <c r="BE21" s="328">
        <f>SUM(AG21:BC21)</f>
        <v>0</v>
      </c>
      <c r="BF21" s="179">
        <f>SUM(AD21,BE21)</f>
        <v>0</v>
      </c>
    </row>
    <row r="22" spans="1:58" ht="39.75" customHeight="1" thickBot="1">
      <c r="A22" s="284" t="s">
        <v>90</v>
      </c>
      <c r="B22" s="281" t="s">
        <v>85</v>
      </c>
      <c r="C22" s="286" t="s">
        <v>70</v>
      </c>
      <c r="D22" s="207">
        <f>E22</f>
        <v>673.5</v>
      </c>
      <c r="E22" s="349">
        <f>H22+F22</f>
        <v>673.5</v>
      </c>
      <c r="F22" s="350">
        <f>H22*0.5</f>
        <v>224.5</v>
      </c>
      <c r="G22" s="210">
        <f>SUM(J22:K22)</f>
        <v>449</v>
      </c>
      <c r="H22" s="147">
        <f>J22+K22</f>
        <v>449</v>
      </c>
      <c r="I22" s="257">
        <f>H22*0.5</f>
        <v>224.5</v>
      </c>
      <c r="J22" s="256">
        <f>AD22</f>
        <v>0</v>
      </c>
      <c r="K22" s="298">
        <f>BE22</f>
        <v>449</v>
      </c>
      <c r="L22" s="293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33"/>
      <c r="AD22" s="187">
        <f>SUM(L22:AC22)</f>
        <v>0</v>
      </c>
      <c r="AE22" s="183"/>
      <c r="AF22" s="57"/>
      <c r="AG22" s="304">
        <v>24</v>
      </c>
      <c r="AH22" s="307">
        <v>24</v>
      </c>
      <c r="AI22" s="307">
        <v>24</v>
      </c>
      <c r="AJ22" s="307">
        <v>24</v>
      </c>
      <c r="AK22" s="307">
        <v>24</v>
      </c>
      <c r="AL22" s="307">
        <v>24</v>
      </c>
      <c r="AM22" s="307">
        <v>25</v>
      </c>
      <c r="AN22" s="307">
        <v>25</v>
      </c>
      <c r="AO22" s="307">
        <v>25</v>
      </c>
      <c r="AP22" s="305">
        <v>28</v>
      </c>
      <c r="AQ22" s="239">
        <v>34</v>
      </c>
      <c r="AR22" s="239">
        <v>34</v>
      </c>
      <c r="AS22" s="239">
        <v>28</v>
      </c>
      <c r="AT22" s="239">
        <v>28</v>
      </c>
      <c r="AU22" s="239">
        <v>28</v>
      </c>
      <c r="AV22" s="239">
        <v>28</v>
      </c>
      <c r="AW22" s="261">
        <v>22</v>
      </c>
      <c r="AX22" s="227"/>
      <c r="AY22" s="55"/>
      <c r="AZ22" s="55"/>
      <c r="BA22" s="55"/>
      <c r="BB22" s="133"/>
      <c r="BC22" s="315"/>
      <c r="BD22" s="345"/>
      <c r="BE22" s="157">
        <f>SUM(AG22:BC22)</f>
        <v>449</v>
      </c>
      <c r="BF22" s="53">
        <f>SUM(AD22,BE22)</f>
        <v>449</v>
      </c>
    </row>
    <row r="23" spans="1:58" ht="22.5" customHeight="1" thickBot="1">
      <c r="A23" s="25" t="s">
        <v>29</v>
      </c>
      <c r="B23" s="282" t="s">
        <v>30</v>
      </c>
      <c r="C23" s="166" t="s">
        <v>93</v>
      </c>
      <c r="D23" s="165">
        <f>SUM(G23,F23)</f>
        <v>36</v>
      </c>
      <c r="E23" s="30">
        <f>I23</f>
        <v>36</v>
      </c>
      <c r="F23" s="29">
        <v>0</v>
      </c>
      <c r="G23" s="26">
        <f>SUM(J23:K23)</f>
        <v>36</v>
      </c>
      <c r="H23" s="147">
        <f>J23+K23</f>
        <v>36</v>
      </c>
      <c r="I23" s="31">
        <f>J23+K23</f>
        <v>36</v>
      </c>
      <c r="J23" s="224">
        <f>AD23</f>
        <v>0</v>
      </c>
      <c r="K23" s="249">
        <f>BE23</f>
        <v>36</v>
      </c>
      <c r="L23" s="251"/>
      <c r="M23" s="252"/>
      <c r="N23" s="253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27"/>
      <c r="AD23" s="187">
        <f>SUM(L23:AC23)</f>
        <v>0</v>
      </c>
      <c r="AE23" s="183"/>
      <c r="AF23" s="57"/>
      <c r="AG23" s="226"/>
      <c r="AH23" s="232"/>
      <c r="AI23" s="232"/>
      <c r="AJ23" s="232"/>
      <c r="AK23" s="232"/>
      <c r="AL23" s="232"/>
      <c r="AM23" s="232"/>
      <c r="AN23" s="232"/>
      <c r="AO23" s="232"/>
      <c r="AP23" s="227"/>
      <c r="AQ23" s="227"/>
      <c r="AR23" s="227"/>
      <c r="AS23" s="239">
        <v>6</v>
      </c>
      <c r="AT23" s="239">
        <v>6</v>
      </c>
      <c r="AU23" s="239">
        <v>6</v>
      </c>
      <c r="AV23" s="239">
        <v>6</v>
      </c>
      <c r="AW23" s="247">
        <v>12</v>
      </c>
      <c r="AX23" s="227"/>
      <c r="AY23" s="55"/>
      <c r="AZ23" s="55"/>
      <c r="BA23" s="55"/>
      <c r="BB23" s="133"/>
      <c r="BC23" s="316"/>
      <c r="BD23" s="345"/>
      <c r="BE23" s="144">
        <f>SUM(AG23:BC23)</f>
        <v>36</v>
      </c>
      <c r="BF23" s="292">
        <f>SUM(AD23,BE23)</f>
        <v>36</v>
      </c>
    </row>
    <row r="24" spans="1:58" ht="21" customHeight="1" thickBot="1">
      <c r="A24" s="164" t="s">
        <v>31</v>
      </c>
      <c r="B24" s="136" t="s">
        <v>32</v>
      </c>
      <c r="C24" s="289" t="s">
        <v>63</v>
      </c>
      <c r="D24" s="165">
        <f>SUM(G24,F24)</f>
        <v>108</v>
      </c>
      <c r="E24" s="30">
        <f>I24</f>
        <v>108</v>
      </c>
      <c r="F24" s="29">
        <v>0</v>
      </c>
      <c r="G24" s="26">
        <f>SUM(J24:K24)</f>
        <v>108</v>
      </c>
      <c r="H24" s="147">
        <f>J24+K24</f>
        <v>108</v>
      </c>
      <c r="I24" s="31">
        <f>J24+K24</f>
        <v>108</v>
      </c>
      <c r="J24" s="224">
        <f>AD24</f>
        <v>0</v>
      </c>
      <c r="K24" s="249">
        <f>BE24</f>
        <v>108</v>
      </c>
      <c r="L24" s="228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188">
        <f>SUM(L24:AC24)</f>
        <v>0</v>
      </c>
      <c r="AE24" s="184"/>
      <c r="AF24" s="63"/>
      <c r="AG24" s="59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229"/>
      <c r="AV24" s="229"/>
      <c r="AW24" s="229"/>
      <c r="AX24" s="241">
        <v>36</v>
      </c>
      <c r="AY24" s="241">
        <v>36</v>
      </c>
      <c r="AZ24" s="248">
        <v>36</v>
      </c>
      <c r="BA24" s="229"/>
      <c r="BB24" s="290"/>
      <c r="BC24" s="321"/>
      <c r="BD24" s="347"/>
      <c r="BE24" s="329">
        <f>SUM(AG24:BC24)</f>
        <v>108</v>
      </c>
      <c r="BF24" s="346">
        <f>SUM(AD24,BE24)</f>
        <v>108</v>
      </c>
    </row>
    <row r="25" spans="1:58" ht="36.75" customHeight="1" thickBot="1">
      <c r="A25" s="283" t="s">
        <v>60</v>
      </c>
      <c r="B25" s="287" t="s">
        <v>86</v>
      </c>
      <c r="C25" s="285"/>
      <c r="D25" s="223">
        <f>E25</f>
        <v>426.22</v>
      </c>
      <c r="E25" s="194">
        <f>E27+E26</f>
        <v>426.22</v>
      </c>
      <c r="F25" s="214">
        <f>F27+F26</f>
        <v>141.22</v>
      </c>
      <c r="G25" s="273">
        <f>G26+G27</f>
        <v>285</v>
      </c>
      <c r="H25" s="147">
        <f>J25+K25+J26+K26</f>
        <v>285</v>
      </c>
      <c r="I25" s="257">
        <f>H25*0.47</f>
        <v>133.95</v>
      </c>
      <c r="J25" s="225">
        <f>J27</f>
        <v>128</v>
      </c>
      <c r="K25" s="212">
        <f>K27</f>
        <v>0</v>
      </c>
      <c r="L25" s="234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33"/>
      <c r="AD25" s="186">
        <f t="shared" si="1"/>
        <v>0</v>
      </c>
      <c r="AE25" s="177"/>
      <c r="AF25" s="70"/>
      <c r="AG25" s="54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33"/>
      <c r="BC25" s="336"/>
      <c r="BD25" s="345"/>
      <c r="BE25" s="330">
        <f t="shared" si="8"/>
        <v>0</v>
      </c>
      <c r="BF25" s="346">
        <f t="shared" si="2"/>
        <v>0</v>
      </c>
    </row>
    <row r="26" spans="1:58" ht="39.75" customHeight="1" thickBot="1">
      <c r="A26" s="284" t="s">
        <v>66</v>
      </c>
      <c r="B26" s="281" t="s">
        <v>87</v>
      </c>
      <c r="C26" s="286" t="s">
        <v>91</v>
      </c>
      <c r="D26" s="207">
        <f>E26</f>
        <v>235.5</v>
      </c>
      <c r="E26" s="195">
        <f>H26+F26</f>
        <v>235.5</v>
      </c>
      <c r="F26" s="209">
        <f>H26*0.5</f>
        <v>78.5</v>
      </c>
      <c r="G26" s="210">
        <f>SUM(J26:K26)</f>
        <v>157</v>
      </c>
      <c r="H26" s="147">
        <f>J26+K26</f>
        <v>157</v>
      </c>
      <c r="I26" s="257">
        <f>H26*0.5</f>
        <v>78.5</v>
      </c>
      <c r="J26" s="297">
        <f>AD26</f>
        <v>157</v>
      </c>
      <c r="K26" s="300">
        <f>BE26</f>
        <v>0</v>
      </c>
      <c r="L26" s="238">
        <v>16</v>
      </c>
      <c r="M26" s="239">
        <v>13</v>
      </c>
      <c r="N26" s="239">
        <v>13</v>
      </c>
      <c r="O26" s="239">
        <v>13</v>
      </c>
      <c r="P26" s="239">
        <v>13</v>
      </c>
      <c r="Q26" s="239">
        <v>7</v>
      </c>
      <c r="R26" s="239">
        <v>7</v>
      </c>
      <c r="S26" s="239">
        <v>7</v>
      </c>
      <c r="T26" s="239">
        <v>7</v>
      </c>
      <c r="U26" s="239">
        <v>7</v>
      </c>
      <c r="V26" s="239">
        <v>8</v>
      </c>
      <c r="W26" s="239">
        <v>8</v>
      </c>
      <c r="X26" s="239">
        <v>8</v>
      </c>
      <c r="Y26" s="239">
        <v>9</v>
      </c>
      <c r="Z26" s="239">
        <v>9</v>
      </c>
      <c r="AA26" s="239">
        <v>6</v>
      </c>
      <c r="AB26" s="261">
        <v>6</v>
      </c>
      <c r="AC26" s="233"/>
      <c r="AD26" s="187">
        <f>SUM(L26:AC26)</f>
        <v>157</v>
      </c>
      <c r="AE26" s="183"/>
      <c r="AF26" s="57"/>
      <c r="AG26" s="226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55"/>
      <c r="AX26" s="55"/>
      <c r="AY26" s="55"/>
      <c r="AZ26" s="55"/>
      <c r="BA26" s="55"/>
      <c r="BB26" s="133"/>
      <c r="BC26" s="315"/>
      <c r="BD26" s="345"/>
      <c r="BE26" s="157">
        <f>SUM(AG26:BC26)</f>
        <v>0</v>
      </c>
      <c r="BF26" s="154">
        <f>SUM(AD26,BE26)</f>
        <v>157</v>
      </c>
    </row>
    <row r="27" spans="1:58" ht="39.75" customHeight="1" thickBot="1">
      <c r="A27" s="284" t="s">
        <v>89</v>
      </c>
      <c r="B27" s="281" t="s">
        <v>88</v>
      </c>
      <c r="C27" s="286" t="s">
        <v>91</v>
      </c>
      <c r="D27" s="207">
        <f>E27</f>
        <v>190.72</v>
      </c>
      <c r="E27" s="195">
        <f>H27+F27</f>
        <v>190.72</v>
      </c>
      <c r="F27" s="209">
        <f>H27*0.49</f>
        <v>62.72</v>
      </c>
      <c r="G27" s="210">
        <f t="shared" si="12"/>
        <v>128</v>
      </c>
      <c r="H27" s="147">
        <f t="shared" si="13"/>
        <v>128</v>
      </c>
      <c r="I27" s="257">
        <f>H27*0.5</f>
        <v>64</v>
      </c>
      <c r="J27" s="297">
        <f t="shared" si="14"/>
        <v>128</v>
      </c>
      <c r="K27" s="300">
        <f>BE27</f>
        <v>0</v>
      </c>
      <c r="L27" s="238">
        <v>9</v>
      </c>
      <c r="M27" s="239">
        <v>8</v>
      </c>
      <c r="N27" s="239">
        <v>8</v>
      </c>
      <c r="O27" s="239">
        <v>8</v>
      </c>
      <c r="P27" s="239">
        <v>8</v>
      </c>
      <c r="Q27" s="239">
        <v>8</v>
      </c>
      <c r="R27" s="239">
        <v>8</v>
      </c>
      <c r="S27" s="239">
        <v>8</v>
      </c>
      <c r="T27" s="239">
        <v>8</v>
      </c>
      <c r="U27" s="239">
        <v>8</v>
      </c>
      <c r="V27" s="239">
        <v>7</v>
      </c>
      <c r="W27" s="239">
        <v>7</v>
      </c>
      <c r="X27" s="239">
        <v>7</v>
      </c>
      <c r="Y27" s="239">
        <v>6</v>
      </c>
      <c r="Z27" s="239">
        <v>6</v>
      </c>
      <c r="AA27" s="239">
        <v>8</v>
      </c>
      <c r="AB27" s="261">
        <v>6</v>
      </c>
      <c r="AC27" s="233"/>
      <c r="AD27" s="187">
        <f t="shared" si="1"/>
        <v>128</v>
      </c>
      <c r="AE27" s="183"/>
      <c r="AF27" s="57"/>
      <c r="AG27" s="226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55"/>
      <c r="AX27" s="55"/>
      <c r="AY27" s="55"/>
      <c r="AZ27" s="55"/>
      <c r="BA27" s="55"/>
      <c r="BB27" s="133"/>
      <c r="BC27" s="315"/>
      <c r="BD27" s="345"/>
      <c r="BE27" s="157">
        <f t="shared" si="8"/>
        <v>0</v>
      </c>
      <c r="BF27" s="154">
        <f t="shared" si="2"/>
        <v>128</v>
      </c>
    </row>
    <row r="28" spans="1:58" ht="22.5" customHeight="1" thickBot="1">
      <c r="A28" s="25" t="s">
        <v>64</v>
      </c>
      <c r="B28" s="284" t="s">
        <v>30</v>
      </c>
      <c r="C28" s="166" t="s">
        <v>93</v>
      </c>
      <c r="D28" s="165">
        <f>SUM(G28,F28)</f>
        <v>72</v>
      </c>
      <c r="E28" s="30">
        <f>G28</f>
        <v>72</v>
      </c>
      <c r="F28" s="29">
        <v>0</v>
      </c>
      <c r="G28" s="26">
        <f>SUM(J28:K28)</f>
        <v>72</v>
      </c>
      <c r="H28" s="147">
        <f t="shared" si="13"/>
        <v>72</v>
      </c>
      <c r="I28" s="31">
        <f>J28+K28</f>
        <v>72</v>
      </c>
      <c r="J28" s="299">
        <f t="shared" si="14"/>
        <v>72</v>
      </c>
      <c r="K28" s="300">
        <f>BE28</f>
        <v>0</v>
      </c>
      <c r="L28" s="226"/>
      <c r="M28" s="227"/>
      <c r="N28" s="227"/>
      <c r="O28" s="227"/>
      <c r="P28" s="227"/>
      <c r="Q28" s="239">
        <v>6</v>
      </c>
      <c r="R28" s="239">
        <v>6</v>
      </c>
      <c r="S28" s="239">
        <v>6</v>
      </c>
      <c r="T28" s="239">
        <v>6</v>
      </c>
      <c r="U28" s="239">
        <v>6</v>
      </c>
      <c r="V28" s="239">
        <v>6</v>
      </c>
      <c r="W28" s="239">
        <v>6</v>
      </c>
      <c r="X28" s="239">
        <v>6</v>
      </c>
      <c r="Y28" s="239">
        <v>6</v>
      </c>
      <c r="Z28" s="239">
        <v>6</v>
      </c>
      <c r="AA28" s="239">
        <v>6</v>
      </c>
      <c r="AB28" s="247">
        <v>6</v>
      </c>
      <c r="AC28" s="227"/>
      <c r="AD28" s="187">
        <f t="shared" si="1"/>
        <v>72</v>
      </c>
      <c r="AE28" s="183"/>
      <c r="AF28" s="57"/>
      <c r="AG28" s="226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55"/>
      <c r="AX28" s="55"/>
      <c r="AY28" s="55"/>
      <c r="AZ28" s="55"/>
      <c r="BA28" s="55"/>
      <c r="BB28" s="133"/>
      <c r="BC28" s="316"/>
      <c r="BD28" s="348"/>
      <c r="BE28" s="157">
        <f t="shared" si="8"/>
        <v>0</v>
      </c>
      <c r="BF28" s="53">
        <f t="shared" si="2"/>
        <v>72</v>
      </c>
    </row>
    <row r="29" spans="1:58" ht="21" customHeight="1" thickBot="1">
      <c r="A29" s="25" t="s">
        <v>65</v>
      </c>
      <c r="B29" s="164" t="s">
        <v>32</v>
      </c>
      <c r="C29" s="166" t="s">
        <v>63</v>
      </c>
      <c r="D29" s="165">
        <f>SUM(G29,F29)</f>
        <v>72</v>
      </c>
      <c r="E29" s="30">
        <f>G29</f>
        <v>72</v>
      </c>
      <c r="F29" s="29">
        <v>0</v>
      </c>
      <c r="G29" s="26">
        <f>SUM(J29:K29)</f>
        <v>72</v>
      </c>
      <c r="H29" s="147">
        <f t="shared" si="13"/>
        <v>72</v>
      </c>
      <c r="I29" s="31">
        <f>J29+K29</f>
        <v>72</v>
      </c>
      <c r="J29" s="224">
        <f t="shared" si="14"/>
        <v>0</v>
      </c>
      <c r="K29" s="249">
        <f>BE29</f>
        <v>72</v>
      </c>
      <c r="L29" s="228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188">
        <f t="shared" si="1"/>
        <v>0</v>
      </c>
      <c r="AE29" s="184"/>
      <c r="AF29" s="63"/>
      <c r="AG29" s="59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229"/>
      <c r="AY29" s="229"/>
      <c r="AZ29" s="229"/>
      <c r="BA29" s="241">
        <v>36</v>
      </c>
      <c r="BB29" s="337">
        <v>36</v>
      </c>
      <c r="BC29" s="316"/>
      <c r="BD29" s="340"/>
      <c r="BE29" s="341">
        <f t="shared" si="8"/>
        <v>72</v>
      </c>
      <c r="BF29" s="342">
        <f t="shared" si="2"/>
        <v>72</v>
      </c>
    </row>
    <row r="30" spans="1:58" ht="18.75" customHeight="1" thickBot="1">
      <c r="A30" s="137" t="s">
        <v>34</v>
      </c>
      <c r="B30" s="138" t="s">
        <v>14</v>
      </c>
      <c r="C30" s="139" t="s">
        <v>71</v>
      </c>
      <c r="D30" s="46">
        <v>124</v>
      </c>
      <c r="E30" s="81">
        <v>136</v>
      </c>
      <c r="F30" s="46">
        <v>62</v>
      </c>
      <c r="G30" s="41">
        <f>J30+K30</f>
        <v>68</v>
      </c>
      <c r="H30" s="147">
        <f t="shared" si="13"/>
        <v>68</v>
      </c>
      <c r="I30" s="255">
        <f>J30+K30</f>
        <v>68</v>
      </c>
      <c r="J30" s="225">
        <f t="shared" si="14"/>
        <v>34</v>
      </c>
      <c r="K30" s="249">
        <f>BE30</f>
        <v>34</v>
      </c>
      <c r="L30" s="338">
        <v>2</v>
      </c>
      <c r="M30" s="260">
        <v>2</v>
      </c>
      <c r="N30" s="260">
        <v>2</v>
      </c>
      <c r="O30" s="260">
        <v>2</v>
      </c>
      <c r="P30" s="260">
        <v>2</v>
      </c>
      <c r="Q30" s="260">
        <v>2</v>
      </c>
      <c r="R30" s="260">
        <v>2</v>
      </c>
      <c r="S30" s="260">
        <v>2</v>
      </c>
      <c r="T30" s="260">
        <v>2</v>
      </c>
      <c r="U30" s="260">
        <v>2</v>
      </c>
      <c r="V30" s="260">
        <v>2</v>
      </c>
      <c r="W30" s="260">
        <v>2</v>
      </c>
      <c r="X30" s="260">
        <v>2</v>
      </c>
      <c r="Y30" s="260">
        <v>2</v>
      </c>
      <c r="Z30" s="260">
        <v>2</v>
      </c>
      <c r="AA30" s="260">
        <v>2</v>
      </c>
      <c r="AB30" s="260">
        <v>2</v>
      </c>
      <c r="AC30" s="230"/>
      <c r="AD30" s="65">
        <f t="shared" si="1"/>
        <v>34</v>
      </c>
      <c r="AE30" s="66"/>
      <c r="AF30" s="67"/>
      <c r="AG30" s="40">
        <v>2</v>
      </c>
      <c r="AH30" s="206">
        <v>2</v>
      </c>
      <c r="AI30" s="206">
        <v>2</v>
      </c>
      <c r="AJ30" s="206">
        <v>2</v>
      </c>
      <c r="AK30" s="206">
        <v>2</v>
      </c>
      <c r="AL30" s="206">
        <v>2</v>
      </c>
      <c r="AM30" s="260">
        <v>2</v>
      </c>
      <c r="AN30" s="206">
        <v>2</v>
      </c>
      <c r="AO30" s="206">
        <v>2</v>
      </c>
      <c r="AP30" s="206">
        <v>2</v>
      </c>
      <c r="AQ30" s="260">
        <v>2</v>
      </c>
      <c r="AR30" s="260">
        <v>2</v>
      </c>
      <c r="AS30" s="260">
        <v>2</v>
      </c>
      <c r="AT30" s="260">
        <v>2</v>
      </c>
      <c r="AU30" s="260">
        <v>2</v>
      </c>
      <c r="AV30" s="260">
        <v>2</v>
      </c>
      <c r="AW30" s="250">
        <v>2</v>
      </c>
      <c r="AX30" s="230"/>
      <c r="AY30" s="230"/>
      <c r="AZ30" s="230"/>
      <c r="BA30" s="230"/>
      <c r="BB30" s="230"/>
      <c r="BC30" s="331"/>
      <c r="BD30" s="332"/>
      <c r="BE30" s="159">
        <f t="shared" si="8"/>
        <v>34</v>
      </c>
      <c r="BF30" s="156">
        <f t="shared" si="2"/>
        <v>68</v>
      </c>
    </row>
    <row r="31" spans="1:58" ht="39" customHeight="1" hidden="1">
      <c r="A31" s="25" t="s">
        <v>52</v>
      </c>
      <c r="B31" s="25" t="s">
        <v>47</v>
      </c>
      <c r="C31" s="14" t="s">
        <v>50</v>
      </c>
      <c r="D31" s="29">
        <f>SUM(G31,F31)</f>
        <v>116</v>
      </c>
      <c r="E31" s="30">
        <v>356</v>
      </c>
      <c r="F31" s="29">
        <v>116</v>
      </c>
      <c r="G31" s="26">
        <f>SUM(J31:K31)</f>
        <v>0</v>
      </c>
      <c r="H31" s="147">
        <f>J32+K32+J33+K33+J34+K34</f>
        <v>0</v>
      </c>
      <c r="I31" s="42">
        <f>SUM(I32:I32)</f>
        <v>856.3100000000001</v>
      </c>
      <c r="J31" s="22">
        <v>0</v>
      </c>
      <c r="K31" s="21">
        <v>0</v>
      </c>
      <c r="L31" s="48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>
        <f t="shared" si="1"/>
        <v>0</v>
      </c>
      <c r="AE31" s="69"/>
      <c r="AF31" s="70"/>
      <c r="AG31" s="48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322"/>
      <c r="BD31" s="71"/>
      <c r="BE31" s="50">
        <f t="shared" si="8"/>
        <v>0</v>
      </c>
      <c r="BF31" s="154">
        <f t="shared" si="2"/>
        <v>0</v>
      </c>
    </row>
    <row r="32" spans="1:58" ht="15.75" customHeight="1" hidden="1">
      <c r="A32" s="25" t="s">
        <v>53</v>
      </c>
      <c r="B32" s="25" t="s">
        <v>30</v>
      </c>
      <c r="C32" s="14" t="s">
        <v>50</v>
      </c>
      <c r="D32" s="29">
        <f>SUM(G32,F32)</f>
        <v>0</v>
      </c>
      <c r="E32" s="30">
        <v>72</v>
      </c>
      <c r="F32" s="29">
        <v>0</v>
      </c>
      <c r="G32" s="26">
        <f>SUM(J32:K32)</f>
        <v>0</v>
      </c>
      <c r="H32" s="147">
        <f>J33+K33+J34+K34+J35+K35</f>
        <v>1404</v>
      </c>
      <c r="I32" s="42">
        <f>SUM(I33:I33)</f>
        <v>856.3100000000001</v>
      </c>
      <c r="J32" s="22">
        <v>0</v>
      </c>
      <c r="K32" s="21">
        <v>0</v>
      </c>
      <c r="L32" s="54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0">
        <f t="shared" si="1"/>
        <v>0</v>
      </c>
      <c r="AE32" s="56"/>
      <c r="AF32" s="57"/>
      <c r="AG32" s="54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323"/>
      <c r="BD32" s="58"/>
      <c r="BE32" s="50">
        <f t="shared" si="8"/>
        <v>0</v>
      </c>
      <c r="BF32" s="53">
        <f t="shared" si="2"/>
        <v>0</v>
      </c>
    </row>
    <row r="33" spans="1:58" ht="18.75" customHeight="1" hidden="1" thickBot="1">
      <c r="A33" s="25" t="s">
        <v>54</v>
      </c>
      <c r="B33" s="25" t="s">
        <v>33</v>
      </c>
      <c r="C33" s="14" t="s">
        <v>56</v>
      </c>
      <c r="D33" s="29">
        <f>SUM(G33,F33)</f>
        <v>0</v>
      </c>
      <c r="E33" s="30">
        <v>0</v>
      </c>
      <c r="F33" s="29">
        <v>0</v>
      </c>
      <c r="G33" s="26">
        <f>SUM(J33:K33)</f>
        <v>0</v>
      </c>
      <c r="H33" s="147">
        <f>J34+K34+J35+K35+J36+K36</f>
        <v>1404</v>
      </c>
      <c r="I33" s="42">
        <f>SUM(I34:I34)</f>
        <v>856.3100000000001</v>
      </c>
      <c r="J33" s="22">
        <v>0</v>
      </c>
      <c r="K33" s="21">
        <v>0</v>
      </c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1">
        <f t="shared" si="1"/>
        <v>0</v>
      </c>
      <c r="AE33" s="62"/>
      <c r="AF33" s="63"/>
      <c r="AG33" s="59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318"/>
      <c r="BD33" s="64"/>
      <c r="BE33" s="50">
        <f t="shared" si="8"/>
        <v>0</v>
      </c>
      <c r="BF33" s="53">
        <f t="shared" si="2"/>
        <v>0</v>
      </c>
    </row>
    <row r="34" spans="1:58" ht="16.5" hidden="1" thickBot="1">
      <c r="A34" s="43" t="s">
        <v>34</v>
      </c>
      <c r="B34" s="43" t="s">
        <v>14</v>
      </c>
      <c r="C34" s="12" t="s">
        <v>35</v>
      </c>
      <c r="D34" s="77">
        <f>SUM(G34,F34)</f>
        <v>59</v>
      </c>
      <c r="E34" s="78">
        <v>137</v>
      </c>
      <c r="F34" s="77">
        <v>59</v>
      </c>
      <c r="G34" s="44">
        <f>SUM(J34:K34)</f>
        <v>0</v>
      </c>
      <c r="H34" s="147">
        <f>J35+K35+J36+K36+J37+K37</f>
        <v>1404</v>
      </c>
      <c r="I34" s="42">
        <f>SUM(I35:I35)</f>
        <v>856.3100000000001</v>
      </c>
      <c r="J34" s="79">
        <v>0</v>
      </c>
      <c r="K34" s="80">
        <v>0</v>
      </c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153"/>
      <c r="AC34" s="121"/>
      <c r="AD34" s="50">
        <f>SUM(L34:AC34)</f>
        <v>0</v>
      </c>
      <c r="AE34" s="56"/>
      <c r="AF34" s="57"/>
      <c r="AG34" s="54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323"/>
      <c r="BD34" s="58"/>
      <c r="BE34" s="50">
        <f t="shared" si="8"/>
        <v>0</v>
      </c>
      <c r="BF34" s="53">
        <f t="shared" si="2"/>
        <v>0</v>
      </c>
    </row>
    <row r="35" spans="1:58" ht="15" thickBot="1">
      <c r="A35" s="32"/>
      <c r="B35" s="32"/>
      <c r="C35" s="13"/>
      <c r="D35" s="182">
        <f>D7+D15+D30</f>
        <v>1967.58</v>
      </c>
      <c r="E35" s="197">
        <f>E7+E15+E30</f>
        <v>1979.58</v>
      </c>
      <c r="F35" s="182">
        <f>F7+F15+G30</f>
        <v>584.1538</v>
      </c>
      <c r="G35" s="33">
        <f>G7+G15+G30</f>
        <v>1404</v>
      </c>
      <c r="H35" s="147">
        <f>H7+H15+H30</f>
        <v>1404</v>
      </c>
      <c r="I35" s="217">
        <f>I7+I15+I30</f>
        <v>856.3100000000001</v>
      </c>
      <c r="J35" s="294">
        <f>J7+J15+J30</f>
        <v>612</v>
      </c>
      <c r="K35" s="34">
        <f>K7+K15+K30</f>
        <v>792</v>
      </c>
      <c r="L35" s="40">
        <f>SUM(L17:L30,L8:L14)</f>
        <v>36</v>
      </c>
      <c r="M35" s="40">
        <f>SUM(M17:M30,M8:M14)</f>
        <v>36</v>
      </c>
      <c r="N35" s="40">
        <f aca="true" t="shared" si="15" ref="N35:AC35">SUM(N17:N30,N8:N14)</f>
        <v>36</v>
      </c>
      <c r="O35" s="40">
        <f t="shared" si="15"/>
        <v>36</v>
      </c>
      <c r="P35" s="40">
        <f t="shared" si="15"/>
        <v>36</v>
      </c>
      <c r="Q35" s="40">
        <f t="shared" si="15"/>
        <v>36</v>
      </c>
      <c r="R35" s="40">
        <f t="shared" si="15"/>
        <v>36</v>
      </c>
      <c r="S35" s="40">
        <f t="shared" si="15"/>
        <v>36</v>
      </c>
      <c r="T35" s="40">
        <f t="shared" si="15"/>
        <v>36</v>
      </c>
      <c r="U35" s="40">
        <f t="shared" si="15"/>
        <v>36</v>
      </c>
      <c r="V35" s="40">
        <f t="shared" si="15"/>
        <v>36</v>
      </c>
      <c r="W35" s="40">
        <f t="shared" si="15"/>
        <v>36</v>
      </c>
      <c r="X35" s="40">
        <f t="shared" si="15"/>
        <v>36</v>
      </c>
      <c r="Y35" s="40">
        <f t="shared" si="15"/>
        <v>36</v>
      </c>
      <c r="Z35" s="40">
        <f t="shared" si="15"/>
        <v>36</v>
      </c>
      <c r="AA35" s="40">
        <f t="shared" si="15"/>
        <v>36</v>
      </c>
      <c r="AB35" s="40">
        <f t="shared" si="15"/>
        <v>36</v>
      </c>
      <c r="AC35" s="40">
        <f t="shared" si="15"/>
        <v>0</v>
      </c>
      <c r="AD35" s="50">
        <f>SUM(L35:AC35)</f>
        <v>612</v>
      </c>
      <c r="AE35" s="73"/>
      <c r="AF35" s="74"/>
      <c r="AG35" s="40">
        <f>SUM(AG17:AG30,AG8:AG14)</f>
        <v>36</v>
      </c>
      <c r="AH35" s="40">
        <f aca="true" t="shared" si="16" ref="AH35:BC35">SUM(AH17:AH30,AH8:AH14)</f>
        <v>36</v>
      </c>
      <c r="AI35" s="40">
        <f t="shared" si="16"/>
        <v>36</v>
      </c>
      <c r="AJ35" s="40">
        <f t="shared" si="16"/>
        <v>36</v>
      </c>
      <c r="AK35" s="40">
        <f t="shared" si="16"/>
        <v>36</v>
      </c>
      <c r="AL35" s="40">
        <f t="shared" si="16"/>
        <v>36</v>
      </c>
      <c r="AM35" s="40">
        <f t="shared" si="16"/>
        <v>36</v>
      </c>
      <c r="AN35" s="40">
        <f t="shared" si="16"/>
        <v>36</v>
      </c>
      <c r="AO35" s="40">
        <f t="shared" si="16"/>
        <v>36</v>
      </c>
      <c r="AP35" s="40">
        <f t="shared" si="16"/>
        <v>36</v>
      </c>
      <c r="AQ35" s="40">
        <f t="shared" si="16"/>
        <v>36</v>
      </c>
      <c r="AR35" s="40">
        <f t="shared" si="16"/>
        <v>36</v>
      </c>
      <c r="AS35" s="40">
        <f t="shared" si="16"/>
        <v>36</v>
      </c>
      <c r="AT35" s="40">
        <f t="shared" si="16"/>
        <v>36</v>
      </c>
      <c r="AU35" s="40">
        <f t="shared" si="16"/>
        <v>36</v>
      </c>
      <c r="AV35" s="40">
        <f t="shared" si="16"/>
        <v>36</v>
      </c>
      <c r="AW35" s="40">
        <f t="shared" si="16"/>
        <v>36</v>
      </c>
      <c r="AX35" s="40">
        <f t="shared" si="16"/>
        <v>36</v>
      </c>
      <c r="AY35" s="40">
        <f t="shared" si="16"/>
        <v>36</v>
      </c>
      <c r="AZ35" s="40">
        <f t="shared" si="16"/>
        <v>36</v>
      </c>
      <c r="BA35" s="40">
        <f t="shared" si="16"/>
        <v>36</v>
      </c>
      <c r="BB35" s="40">
        <f t="shared" si="16"/>
        <v>36</v>
      </c>
      <c r="BC35" s="324">
        <f t="shared" si="16"/>
        <v>0</v>
      </c>
      <c r="BD35" s="68"/>
      <c r="BE35" s="50">
        <f>SUM(AG35:BC35)</f>
        <v>792</v>
      </c>
      <c r="BF35" s="53">
        <f>SUM(AD35,BE35)</f>
        <v>1404</v>
      </c>
    </row>
    <row r="36" spans="1:50" ht="16.5" thickBot="1">
      <c r="A36" s="35"/>
      <c r="B36" s="35"/>
      <c r="C36" s="45"/>
      <c r="D36" s="81"/>
      <c r="E36" s="81"/>
      <c r="F36" s="81"/>
      <c r="G36" s="82"/>
      <c r="H36" s="83"/>
      <c r="I36" s="84"/>
      <c r="J36" s="85"/>
      <c r="K36" s="85"/>
      <c r="L36" s="122"/>
      <c r="M36" s="86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3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</row>
    <row r="37" spans="1:50" ht="15.75" customHeight="1" thickBot="1">
      <c r="A37" s="15" t="s">
        <v>36</v>
      </c>
      <c r="B37" s="15" t="s">
        <v>37</v>
      </c>
      <c r="C37" s="15" t="s">
        <v>67</v>
      </c>
      <c r="D37" s="16"/>
      <c r="E37" s="16"/>
      <c r="F37" s="16"/>
      <c r="G37" s="19"/>
      <c r="H37" s="16"/>
      <c r="I37" s="20"/>
      <c r="J37" s="18"/>
      <c r="K37" s="17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3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</row>
    <row r="38" spans="1:50" ht="29.25" customHeight="1" thickBot="1">
      <c r="A38" s="624" t="s">
        <v>55</v>
      </c>
      <c r="B38" s="625"/>
      <c r="C38" s="625"/>
      <c r="D38" s="625"/>
      <c r="E38" s="625"/>
      <c r="F38" s="626"/>
      <c r="G38" s="630" t="s">
        <v>38</v>
      </c>
      <c r="H38" s="631" t="s">
        <v>39</v>
      </c>
      <c r="I38" s="631"/>
      <c r="J38" s="265">
        <f>J7+J16+J30</f>
        <v>383</v>
      </c>
      <c r="K38" s="262">
        <f>K7+K16+K30</f>
        <v>576</v>
      </c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</row>
    <row r="39" spans="1:50" ht="21.75" customHeight="1" thickBot="1">
      <c r="A39" s="627"/>
      <c r="B39" s="628"/>
      <c r="C39" s="628"/>
      <c r="D39" s="628"/>
      <c r="E39" s="628"/>
      <c r="F39" s="629"/>
      <c r="G39" s="630"/>
      <c r="H39" s="632" t="s">
        <v>40</v>
      </c>
      <c r="I39" s="632"/>
      <c r="J39" s="264">
        <f>J23+J28</f>
        <v>72</v>
      </c>
      <c r="K39" s="263">
        <f>K23+K28</f>
        <v>36</v>
      </c>
      <c r="L39" s="124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3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</row>
    <row r="40" spans="1:50" ht="19.5" customHeight="1" thickBot="1">
      <c r="A40" s="634" t="s">
        <v>51</v>
      </c>
      <c r="B40" s="635"/>
      <c r="C40" s="635"/>
      <c r="D40" s="635"/>
      <c r="E40" s="635"/>
      <c r="F40" s="636"/>
      <c r="G40" s="630"/>
      <c r="H40" s="632" t="s">
        <v>41</v>
      </c>
      <c r="I40" s="632"/>
      <c r="J40" s="264">
        <f>J20+J29</f>
        <v>0</v>
      </c>
      <c r="K40" s="266">
        <f>K24+K29</f>
        <v>180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3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</row>
    <row r="41" spans="1:50" ht="19.5" customHeight="1" thickBot="1">
      <c r="A41" s="637"/>
      <c r="B41" s="638"/>
      <c r="C41" s="638"/>
      <c r="D41" s="638"/>
      <c r="E41" s="638"/>
      <c r="F41" s="639"/>
      <c r="G41" s="630"/>
      <c r="H41" s="633" t="s">
        <v>42</v>
      </c>
      <c r="I41" s="633"/>
      <c r="J41" s="267">
        <v>1</v>
      </c>
      <c r="K41" s="268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</row>
    <row r="42" spans="1:50" ht="15.75" customHeight="1" thickBot="1">
      <c r="A42" s="637"/>
      <c r="B42" s="638"/>
      <c r="C42" s="638"/>
      <c r="D42" s="638"/>
      <c r="E42" s="638"/>
      <c r="F42" s="639"/>
      <c r="G42" s="630"/>
      <c r="H42" s="643" t="s">
        <v>44</v>
      </c>
      <c r="I42" s="643"/>
      <c r="J42" s="269">
        <v>2</v>
      </c>
      <c r="K42" s="270">
        <v>3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3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</row>
    <row r="43" spans="1:50" ht="17.25" customHeight="1" thickBot="1">
      <c r="A43" s="640"/>
      <c r="B43" s="641"/>
      <c r="C43" s="641"/>
      <c r="D43" s="641"/>
      <c r="E43" s="641"/>
      <c r="F43" s="642"/>
      <c r="G43" s="630"/>
      <c r="H43" s="644" t="s">
        <v>45</v>
      </c>
      <c r="I43" s="644"/>
      <c r="J43" s="271" t="s">
        <v>43</v>
      </c>
      <c r="K43" s="272">
        <v>1</v>
      </c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3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</row>
    <row r="44" spans="12:50" ht="12.75"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3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</row>
    <row r="45" spans="12:50" ht="12.75"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</row>
    <row r="46" spans="12:50" ht="12.75"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3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</row>
    <row r="47" spans="12:50" ht="12.75"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3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</row>
    <row r="48" spans="12:50" ht="12.75"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3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</row>
    <row r="49" spans="12:50" ht="12.75"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</row>
    <row r="50" spans="12:50" ht="12.75"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</row>
    <row r="51" spans="12:50" ht="12.75"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</row>
    <row r="52" spans="12:50" ht="12.75"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3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</row>
    <row r="53" spans="12:50" ht="12.75"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3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</row>
    <row r="54" spans="12:50" ht="12.75"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3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</row>
    <row r="55" spans="12:50" ht="12.75"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3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</row>
    <row r="56" spans="12:50" ht="12.75"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3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</row>
    <row r="57" spans="12:50" ht="12.75"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3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</row>
    <row r="58" spans="12:50" ht="12.75"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3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</row>
    <row r="59" spans="12:50" ht="12.75"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3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</row>
    <row r="60" spans="12:50" ht="12.75"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3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</row>
    <row r="61" spans="12:50" ht="12.75"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3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</row>
    <row r="62" spans="12:50" ht="12.75"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3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</row>
    <row r="63" spans="12:50" ht="12.75"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3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</row>
    <row r="64" spans="12:50" ht="12.75"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3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</row>
    <row r="65" spans="12:50" ht="12.75"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3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</row>
    <row r="66" spans="12:50" ht="12.75"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3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</row>
    <row r="67" spans="12:50" ht="12.75"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3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</row>
    <row r="68" spans="12:50" ht="12.75"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3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</row>
    <row r="69" spans="12:50" ht="12.75"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3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</row>
    <row r="70" spans="12:50" ht="12.75"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3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</row>
    <row r="71" spans="12:50" ht="12.75"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3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</row>
    <row r="72" spans="12:50" ht="12.75"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3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</row>
    <row r="73" spans="12:50" ht="12.75"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3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</row>
    <row r="74" spans="12:50" ht="12.75"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3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</row>
    <row r="75" spans="12:50" ht="12.75"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3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</row>
    <row r="76" spans="12:50" ht="12.75"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3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</row>
    <row r="77" spans="12:50" ht="12.75"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3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</row>
    <row r="78" spans="12:50" ht="12.75"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3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</row>
    <row r="79" spans="12:50" ht="12.75"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3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</row>
    <row r="80" spans="12:50" ht="12.75"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3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</row>
    <row r="81" spans="12:50" ht="12.75"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3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</row>
    <row r="82" spans="12:50" ht="12.75"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3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</row>
    <row r="83" spans="12:50" ht="12.75"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3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</row>
    <row r="84" spans="12:50" ht="12.75"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3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</row>
    <row r="85" spans="12:50" ht="12.75"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3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</row>
    <row r="86" spans="12:50" ht="12.75"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3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</row>
    <row r="87" spans="12:50" ht="12.75"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3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</row>
    <row r="88" spans="12:50" ht="12.75"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3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</row>
    <row r="89" spans="12:50" ht="12.75"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3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</row>
    <row r="90" spans="12:50" ht="12.75"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3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</row>
    <row r="91" spans="12:50" ht="12.75"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3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</row>
    <row r="92" spans="12:50" ht="12.75"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3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</row>
    <row r="93" spans="12:50" ht="12.75"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3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</row>
    <row r="94" spans="12:50" ht="12.75"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3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</row>
    <row r="95" spans="12:50" ht="12.75"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3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</row>
    <row r="96" spans="12:50" ht="12.75"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3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</row>
    <row r="97" spans="12:50" ht="12.75"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3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</row>
    <row r="98" spans="12:50" ht="12.75"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3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</row>
    <row r="99" spans="12:50" ht="12.75"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3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</row>
    <row r="100" spans="12:50" ht="12.75"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3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</row>
    <row r="101" spans="12:50" ht="12.75"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3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</row>
    <row r="102" spans="12:50" ht="12.75"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3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</row>
    <row r="103" spans="12:50" ht="12.75"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3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</row>
    <row r="104" spans="12:50" ht="12.75"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3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</row>
    <row r="105" spans="12:50" ht="12.75"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3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</row>
    <row r="106" spans="12:50" ht="12.75"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3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</row>
    <row r="107" spans="12:50" ht="12.75"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3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</row>
    <row r="108" spans="12:50" ht="12.75"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3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</row>
    <row r="109" spans="12:50" ht="12.75"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3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</row>
    <row r="110" spans="12:50" ht="12.75"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3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</row>
    <row r="111" spans="12:50" ht="12.75"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3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</row>
    <row r="112" spans="12:50" ht="12.75"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3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</row>
    <row r="113" spans="12:50" ht="12.75"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3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</row>
    <row r="114" spans="12:50" ht="12.75"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3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</row>
    <row r="115" spans="12:50" ht="12.75"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3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</row>
    <row r="116" spans="12:50" ht="12.75"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3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</row>
    <row r="117" spans="12:50" ht="12.75"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3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</row>
    <row r="118" spans="12:50" ht="12.75"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3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</row>
    <row r="119" spans="12:50" ht="12.75"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3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</row>
    <row r="120" spans="12:50" ht="12.75"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3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</row>
    <row r="121" spans="12:50" ht="12.75"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3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</row>
    <row r="122" spans="12:50" ht="12.75"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3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</row>
    <row r="123" spans="12:50" ht="12.75"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3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</row>
    <row r="124" spans="12:50" ht="12.75"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3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</row>
    <row r="125" spans="12:50" ht="12.75"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3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</row>
    <row r="126" spans="12:50" ht="12.75"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3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</row>
    <row r="127" spans="12:50" ht="12.75"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3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</row>
    <row r="128" spans="12:50" ht="12.75"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3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</row>
    <row r="129" spans="12:50" ht="12.75"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3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</row>
    <row r="130" spans="12:50" ht="12.75"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3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</row>
    <row r="131" spans="12:50" ht="12.75"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3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</row>
    <row r="132" spans="12:50" ht="12.75"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3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</row>
    <row r="133" spans="12:50" ht="12.75"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3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</row>
    <row r="134" spans="12:50" ht="12.75"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3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</row>
    <row r="135" spans="12:50" ht="12.75"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3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</row>
    <row r="136" spans="12:50" ht="12.75"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3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</row>
    <row r="137" spans="12:50" ht="12.75"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3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</row>
    <row r="138" spans="12:50" ht="12.75"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3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</row>
    <row r="139" spans="12:50" ht="12.75"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3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</row>
    <row r="140" spans="12:50" ht="12.75"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3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</row>
    <row r="141" spans="12:50" ht="12.75"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3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</row>
    <row r="142" spans="12:50" ht="12.75"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3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</row>
    <row r="143" spans="12:50" ht="12.75"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3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</row>
    <row r="144" spans="12:50" ht="12.75"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3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</row>
    <row r="145" spans="12:50" ht="12.75"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3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</row>
    <row r="146" spans="12:50" ht="12.75"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3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</row>
    <row r="147" spans="12:50" ht="12.75"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3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</row>
    <row r="148" spans="12:50" ht="12.75"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3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</row>
    <row r="149" spans="12:50" ht="12.75"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3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</row>
    <row r="150" spans="12:50" ht="12.75"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3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</row>
    <row r="151" spans="12:50" ht="12.75"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3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</row>
    <row r="152" spans="12:50" ht="12.75"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3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</row>
    <row r="153" spans="12:50" ht="12.75"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3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</row>
    <row r="154" spans="12:50" ht="12.75"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3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</row>
    <row r="155" spans="12:50" ht="12.75"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3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</row>
    <row r="156" spans="12:50" ht="12.75"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3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</row>
    <row r="157" spans="12:50" ht="12.75"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3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</row>
    <row r="158" spans="12:50" ht="12.75"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3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</row>
    <row r="159" spans="12:50" ht="12.75"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3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</row>
    <row r="160" spans="12:50" ht="12.75"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3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</row>
    <row r="161" spans="12:50" ht="12.75"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3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</row>
    <row r="162" spans="12:50" ht="12.75"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3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</row>
    <row r="163" spans="12:50" ht="12.75"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3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</row>
    <row r="164" spans="12:50" ht="12.75"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3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</row>
    <row r="165" spans="12:50" ht="12.75"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3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</row>
    <row r="166" spans="12:50" ht="12.75"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3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</row>
    <row r="167" spans="12:50" ht="12.75"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3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</row>
    <row r="168" spans="12:50" ht="12.75"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3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</row>
    <row r="169" spans="12:50" ht="12.75"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3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</row>
    <row r="170" spans="12:50" ht="12.75"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3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</row>
    <row r="171" spans="12:50" ht="12.75"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3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</row>
    <row r="172" spans="12:50" ht="12.75"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3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</row>
    <row r="173" spans="12:50" ht="12.75"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3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</row>
    <row r="174" spans="12:50" ht="12.75"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3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</row>
    <row r="175" spans="12:50" ht="12.75"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3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</row>
    <row r="176" spans="12:50" ht="12.75"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3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</row>
    <row r="177" spans="12:50" ht="12.75"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3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</row>
    <row r="178" spans="12:50" ht="12.75"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3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</row>
    <row r="179" spans="12:50" ht="12.75"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3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</row>
    <row r="180" spans="12:50" ht="12.75"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3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</row>
    <row r="181" spans="12:50" ht="12.75"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3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</row>
    <row r="182" spans="12:50" ht="12.75"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3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</row>
    <row r="183" spans="12:50" ht="12.75"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3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</row>
    <row r="184" spans="12:50" ht="12.75"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3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</row>
    <row r="185" spans="12:50" ht="12.75"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3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</row>
    <row r="186" spans="12:50" ht="12.75"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3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</row>
    <row r="187" spans="12:50" ht="12.75"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3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</row>
    <row r="188" spans="12:50" ht="12.75"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3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</row>
    <row r="189" spans="12:50" ht="12.75"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3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</row>
    <row r="190" spans="12:50" ht="12.75"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3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</row>
    <row r="191" spans="12:50" ht="12.75"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3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</row>
    <row r="192" spans="12:50" ht="12.75"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3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</row>
    <row r="193" spans="12:50" ht="12.75"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3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</row>
    <row r="194" spans="12:50" ht="12.75"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3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</row>
    <row r="195" spans="12:50" ht="12.75"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3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</row>
    <row r="196" spans="12:50" ht="12.75"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3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</row>
    <row r="197" spans="12:50" ht="12.75"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3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</row>
    <row r="198" spans="12:50" ht="12.75"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3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</row>
  </sheetData>
  <sheetProtection selectLockedCells="1" selectUnlockedCells="1"/>
  <mergeCells count="71">
    <mergeCell ref="D2:I2"/>
    <mergeCell ref="D3:D5"/>
    <mergeCell ref="C2:C5"/>
    <mergeCell ref="N4:N6"/>
    <mergeCell ref="J3:K3"/>
    <mergeCell ref="E3:E5"/>
    <mergeCell ref="J2:K2"/>
    <mergeCell ref="A38:F39"/>
    <mergeCell ref="G38:G43"/>
    <mergeCell ref="H38:I38"/>
    <mergeCell ref="H39:I39"/>
    <mergeCell ref="H40:I40"/>
    <mergeCell ref="H41:I41"/>
    <mergeCell ref="A40:F43"/>
    <mergeCell ref="H42:I42"/>
    <mergeCell ref="H43:I43"/>
    <mergeCell ref="C17:C18"/>
    <mergeCell ref="B1:BE1"/>
    <mergeCell ref="H4:H5"/>
    <mergeCell ref="A6:B6"/>
    <mergeCell ref="L4:L6"/>
    <mergeCell ref="M4:M6"/>
    <mergeCell ref="F3:F5"/>
    <mergeCell ref="G3:I3"/>
    <mergeCell ref="A2:A5"/>
    <mergeCell ref="B2:B5"/>
    <mergeCell ref="P4:P6"/>
    <mergeCell ref="Q4:Q6"/>
    <mergeCell ref="T4:T6"/>
    <mergeCell ref="U4:U6"/>
    <mergeCell ref="O4:O6"/>
    <mergeCell ref="G4:G5"/>
    <mergeCell ref="I4:I5"/>
    <mergeCell ref="V4:V6"/>
    <mergeCell ref="W4:W6"/>
    <mergeCell ref="R4:R6"/>
    <mergeCell ref="S4:S6"/>
    <mergeCell ref="Z4:Z6"/>
    <mergeCell ref="AA4:AA6"/>
    <mergeCell ref="AD2:AD6"/>
    <mergeCell ref="X4:X6"/>
    <mergeCell ref="Y4:Y6"/>
    <mergeCell ref="AC4:AC6"/>
    <mergeCell ref="AB4:AB6"/>
    <mergeCell ref="AE2:AF6"/>
    <mergeCell ref="AJ4:AJ6"/>
    <mergeCell ref="AK4:AK6"/>
    <mergeCell ref="AL4:AL6"/>
    <mergeCell ref="AW4:AW6"/>
    <mergeCell ref="AG4:AG6"/>
    <mergeCell ref="AH4:AH6"/>
    <mergeCell ref="AT4:AT6"/>
    <mergeCell ref="AI4:AI6"/>
    <mergeCell ref="AM4:AM6"/>
    <mergeCell ref="AN4:AN6"/>
    <mergeCell ref="AP4:AP6"/>
    <mergeCell ref="AR4:AR6"/>
    <mergeCell ref="AS4:AS6"/>
    <mergeCell ref="AQ4:AQ6"/>
    <mergeCell ref="AY4:AY6"/>
    <mergeCell ref="AO4:AO6"/>
    <mergeCell ref="AX4:AX6"/>
    <mergeCell ref="AV4:AV6"/>
    <mergeCell ref="AU4:AU6"/>
    <mergeCell ref="BE2:BE6"/>
    <mergeCell ref="BF2:BF6"/>
    <mergeCell ref="AZ4:AZ6"/>
    <mergeCell ref="BA4:BA6"/>
    <mergeCell ref="BB4:BB6"/>
    <mergeCell ref="BC4:BC6"/>
    <mergeCell ref="BD4:BD6"/>
  </mergeCells>
  <printOptions/>
  <pageMargins left="0.375" right="0.1763888888888889" top="0.86" bottom="1.025" header="0.25277777777777777" footer="0.7875"/>
  <pageSetup horizontalDpi="300" verticalDpi="300" orientation="landscape" paperSize="9" scale="56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16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2018-10-15T07:10:11Z</cp:lastPrinted>
  <dcterms:created xsi:type="dcterms:W3CDTF">2015-12-30T10:26:33Z</dcterms:created>
  <dcterms:modified xsi:type="dcterms:W3CDTF">2018-10-22T06:13:15Z</dcterms:modified>
  <cp:category/>
  <cp:version/>
  <cp:contentType/>
  <cp:contentStatus/>
</cp:coreProperties>
</file>