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05" tabRatio="426" activeTab="1"/>
  </bookViews>
  <sheets>
    <sheet name="УП-Мастер-17-18" sheetId="1" r:id="rId1"/>
    <sheet name="Лист2" sheetId="2" r:id="rId2"/>
    <sheet name="Лист3" sheetId="3" r:id="rId3"/>
  </sheets>
  <definedNames>
    <definedName name="_edn1" localSheetId="0">'УП-Мастер-17-18'!$B$39</definedName>
    <definedName name="_edn1">#REF!</definedName>
    <definedName name="_ednref1" localSheetId="0">'УП-Мастер-17-18'!$D$2</definedName>
    <definedName name="_ednref1">#REF!</definedName>
    <definedName name="_xlnm.Print_Area" localSheetId="0">'УП-Мастер-17-18'!$B$1:$L$38</definedName>
  </definedNames>
  <calcPr fullCalcOnLoad="1"/>
</workbook>
</file>

<file path=xl/sharedStrings.xml><?xml version="1.0" encoding="utf-8"?>
<sst xmlns="http://schemas.openxmlformats.org/spreadsheetml/2006/main" count="100" uniqueCount="81">
  <si>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</si>
  <si>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</si>
  <si>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</si>
  <si>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</si>
  <si>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</si>
  <si>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</si>
  <si>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</si>
  <si>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</si>
  <si>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</si>
  <si>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всего занятий</t>
  </si>
  <si>
    <t>в т. ч. лаб. и практ. Занятий</t>
  </si>
  <si>
    <t>1 сем.</t>
  </si>
  <si>
    <t>2 сем.</t>
  </si>
  <si>
    <t>17 нед.</t>
  </si>
  <si>
    <t>Физическая культура</t>
  </si>
  <si>
    <t>ОП.00</t>
  </si>
  <si>
    <t xml:space="preserve">Общепрофессиональный цикл 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</si>
  <si>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</si>
  <si>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</si>
  <si>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</si>
  <si>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</si>
  <si>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</si>
  <si>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</si>
  <si>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 xml:space="preserve">Профессиональный цикл </t>
  </si>
  <si>
    <t>ПМ.00</t>
  </si>
  <si>
    <t>Профессиональные модули</t>
  </si>
  <si>
    <t>Учебная практика</t>
  </si>
  <si>
    <t>Производственная практика</t>
  </si>
  <si>
    <t xml:space="preserve">Производственная практика </t>
  </si>
  <si>
    <t>ФК.00</t>
  </si>
  <si>
    <t>-,-,-,З,ДЗ</t>
  </si>
  <si>
    <t>ГИА</t>
  </si>
  <si>
    <t>Государственная итоговая аттестация</t>
  </si>
  <si>
    <t>Всего</t>
  </si>
  <si>
    <t>УП</t>
  </si>
  <si>
    <t>ПП</t>
  </si>
  <si>
    <t>ВСЕГО</t>
  </si>
  <si>
    <t>Теоретическая подготовка водителей автомобилей категории «С»</t>
  </si>
  <si>
    <t>ДЗ</t>
  </si>
  <si>
    <t>-,-,-,-,-,ДЗ</t>
  </si>
  <si>
    <t>МДК.03.01</t>
  </si>
  <si>
    <t>УП.03</t>
  </si>
  <si>
    <t>ПП.03</t>
  </si>
  <si>
    <t>-</t>
  </si>
  <si>
    <t>ПМ.02</t>
  </si>
  <si>
    <t>22 нед.</t>
  </si>
  <si>
    <t>1 н.</t>
  </si>
  <si>
    <r>
      <t>Консультации</t>
    </r>
    <r>
      <rPr>
        <sz val="11"/>
        <color indexed="8"/>
        <rFont val="Times New Roman"/>
        <family val="1"/>
      </rPr>
      <t xml:space="preserve"> на учебную группу  100 часов в год </t>
    </r>
  </si>
  <si>
    <t>-,Зк</t>
  </si>
  <si>
    <t>УП.02</t>
  </si>
  <si>
    <t>ПП.02</t>
  </si>
  <si>
    <t>Э</t>
  </si>
  <si>
    <t>З,-ДЗ</t>
  </si>
  <si>
    <t>Основы права</t>
  </si>
  <si>
    <t>Слесарное дело</t>
  </si>
  <si>
    <t>Черчение</t>
  </si>
  <si>
    <t>Электротехника</t>
  </si>
  <si>
    <t>ОП.06</t>
  </si>
  <si>
    <t>ОП.07</t>
  </si>
  <si>
    <t>Техническое обслуживание и ремонт систем, узлов, приборов автомобилей</t>
  </si>
  <si>
    <t>Конструкция, эксплуатация и техническое обслуживание автомобилей</t>
  </si>
  <si>
    <t>ПМ.03</t>
  </si>
  <si>
    <t>МДК 03.01</t>
  </si>
  <si>
    <t>Выполнение сварки и резки средней сложности деталей</t>
  </si>
  <si>
    <t>Оборудование, техника и технология сварки и резки металлов</t>
  </si>
  <si>
    <t xml:space="preserve"> Материаловедение</t>
  </si>
  <si>
    <t>174</t>
  </si>
  <si>
    <t>МДК.02.01</t>
  </si>
  <si>
    <t>3ДЗ/3З/2Э</t>
  </si>
  <si>
    <t>5ДЗ,2Э</t>
  </si>
  <si>
    <t>-,ДЗк</t>
  </si>
  <si>
    <t>УД</t>
  </si>
  <si>
    <t>З</t>
  </si>
  <si>
    <t>Основы технической механикии и гидравлики</t>
  </si>
  <si>
    <t>Государственная итоговая аттестация с 22.06.2018 г  по 28.06.2018 г:                                                                защита выпускной квалификационной работы по ПМ01. Техническое обслуживание и ремонт систем, узлов, приборов автомобилей и ПМ02. Выполнение сварки и резки средней сложности деталей</t>
  </si>
  <si>
    <t>План учебного процесса для основной профессиональной образовательной программы среднего профессионального образования программы подготовки квалифицированных рабочих, служащих  по профессии 23.01.08  Слесарь по ремонту строительных машин                                                                                                (2017-2018 уч.год)</t>
  </si>
  <si>
    <t>738</t>
  </si>
  <si>
    <t>334</t>
  </si>
  <si>
    <t>835</t>
  </si>
  <si>
    <t>1072</t>
  </si>
  <si>
    <t>230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</si>
</sst>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color indexed="8"/>
      <name val="Times New Roman"/>
      <family val="1"/>
    </font>
    <font>
      <sz val="12"/>
      <color indexed="22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22"/>
      <name val="Times New Roman"/>
      <family val="2"/>
    </font>
    <font>
      <sz val="18"/>
      <color indexed="62"/>
      <name val="Cambria"/>
      <family val="2"/>
    </font>
    <font>
      <sz val="12"/>
      <color indexed="60"/>
      <name val="Times New Roman"/>
      <family val="2"/>
    </font>
    <font>
      <u val="single"/>
      <sz val="9"/>
      <color indexed="20"/>
      <name val="Arial Cyr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9"/>
      <color theme="11"/>
      <name val="Arial Cyr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/>
      <top/>
      <bottom/>
    </border>
    <border>
      <left/>
      <right/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/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>
        <color indexed="8"/>
      </left>
      <right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/>
      <right>
        <color indexed="63"/>
      </right>
      <top style="thin"/>
      <bottom style="thin"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justify" vertical="center" wrapText="1"/>
    </xf>
    <xf numFmtId="0" fontId="12" fillId="0" borderId="18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21" xfId="0" applyFont="1" applyBorder="1" applyAlignment="1">
      <alignment horizontal="justify" vertical="center" wrapText="1"/>
    </xf>
    <xf numFmtId="0" fontId="12" fillId="0" borderId="22" xfId="0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left" vertical="top" wrapText="1"/>
    </xf>
    <xf numFmtId="0" fontId="13" fillId="33" borderId="25" xfId="0" applyFont="1" applyFill="1" applyBorder="1" applyAlignment="1">
      <alignment vertical="top" wrapText="1"/>
    </xf>
    <xf numFmtId="49" fontId="10" fillId="33" borderId="26" xfId="0" applyNumberFormat="1" applyFont="1" applyFill="1" applyBorder="1" applyAlignment="1">
      <alignment horizontal="center" vertical="center" wrapText="1"/>
    </xf>
    <xf numFmtId="1" fontId="10" fillId="33" borderId="27" xfId="0" applyNumberFormat="1" applyFont="1" applyFill="1" applyBorder="1" applyAlignment="1">
      <alignment horizontal="center" vertical="center" wrapText="1"/>
    </xf>
    <xf numFmtId="1" fontId="10" fillId="33" borderId="28" xfId="0" applyNumberFormat="1" applyFont="1" applyFill="1" applyBorder="1" applyAlignment="1">
      <alignment horizontal="center" vertical="center" wrapText="1"/>
    </xf>
    <xf numFmtId="1" fontId="11" fillId="33" borderId="29" xfId="0" applyNumberFormat="1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vertical="top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1" fontId="11" fillId="0" borderId="38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top" wrapText="1"/>
    </xf>
    <xf numFmtId="0" fontId="12" fillId="0" borderId="42" xfId="0" applyFont="1" applyFill="1" applyBorder="1" applyAlignment="1">
      <alignment horizontal="left" vertical="top" wrapText="1"/>
    </xf>
    <xf numFmtId="49" fontId="12" fillId="0" borderId="43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1" fontId="11" fillId="0" borderId="46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left" vertical="top" wrapText="1"/>
    </xf>
    <xf numFmtId="49" fontId="10" fillId="33" borderId="48" xfId="0" applyNumberFormat="1" applyFont="1" applyFill="1" applyBorder="1" applyAlignment="1">
      <alignment horizontal="center" vertical="center" wrapText="1"/>
    </xf>
    <xf numFmtId="1" fontId="13" fillId="33" borderId="49" xfId="0" applyNumberFormat="1" applyFont="1" applyFill="1" applyBorder="1" applyAlignment="1">
      <alignment horizontal="center" vertical="center"/>
    </xf>
    <xf numFmtId="1" fontId="13" fillId="33" borderId="50" xfId="0" applyNumberFormat="1" applyFont="1" applyFill="1" applyBorder="1" applyAlignment="1">
      <alignment horizontal="center" vertical="center"/>
    </xf>
    <xf numFmtId="1" fontId="11" fillId="33" borderId="51" xfId="0" applyNumberFormat="1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13" fillId="33" borderId="53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left" vertical="top" wrapText="1"/>
    </xf>
    <xf numFmtId="0" fontId="11" fillId="0" borderId="55" xfId="0" applyFont="1" applyFill="1" applyBorder="1" applyAlignment="1">
      <alignment vertical="top" wrapText="1"/>
    </xf>
    <xf numFmtId="49" fontId="10" fillId="0" borderId="56" xfId="0" applyNumberFormat="1" applyFont="1" applyFill="1" applyBorder="1" applyAlignment="1">
      <alignment horizontal="center" vertical="center" wrapText="1"/>
    </xf>
    <xf numFmtId="1" fontId="12" fillId="0" borderId="34" xfId="0" applyNumberFormat="1" applyFont="1" applyFill="1" applyBorder="1" applyAlignment="1">
      <alignment horizontal="center" vertical="center" wrapText="1"/>
    </xf>
    <xf numFmtId="1" fontId="12" fillId="0" borderId="35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left" vertical="top" wrapText="1"/>
    </xf>
    <xf numFmtId="0" fontId="12" fillId="0" borderId="58" xfId="0" applyFont="1" applyFill="1" applyBorder="1" applyAlignment="1">
      <alignment horizontal="left" vertical="top" wrapText="1"/>
    </xf>
    <xf numFmtId="49" fontId="12" fillId="0" borderId="59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49" fontId="12" fillId="0" borderId="61" xfId="0" applyNumberFormat="1" applyFont="1" applyBorder="1" applyAlignment="1">
      <alignment horizontal="center" vertical="center" wrapText="1"/>
    </xf>
    <xf numFmtId="1" fontId="12" fillId="0" borderId="62" xfId="0" applyNumberFormat="1" applyFont="1" applyBorder="1" applyAlignment="1">
      <alignment horizontal="center" vertical="center" wrapText="1"/>
    </xf>
    <xf numFmtId="1" fontId="12" fillId="34" borderId="63" xfId="0" applyNumberFormat="1" applyFont="1" applyFill="1" applyBorder="1" applyAlignment="1">
      <alignment horizontal="center" vertical="center" wrapText="1"/>
    </xf>
    <xf numFmtId="1" fontId="12" fillId="0" borderId="64" xfId="0" applyNumberFormat="1" applyFont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34" borderId="63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top" wrapText="1"/>
    </xf>
    <xf numFmtId="49" fontId="12" fillId="0" borderId="22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34" borderId="23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left" vertical="top" wrapText="1"/>
    </xf>
    <xf numFmtId="0" fontId="12" fillId="35" borderId="25" xfId="0" applyFont="1" applyFill="1" applyBorder="1" applyAlignment="1">
      <alignment horizontal="left" vertical="top" wrapText="1"/>
    </xf>
    <xf numFmtId="49" fontId="12" fillId="35" borderId="22" xfId="0" applyNumberFormat="1" applyFont="1" applyFill="1" applyBorder="1" applyAlignment="1">
      <alignment horizontal="center" vertical="center" wrapText="1"/>
    </xf>
    <xf numFmtId="1" fontId="15" fillId="35" borderId="14" xfId="0" applyNumberFormat="1" applyFont="1" applyFill="1" applyBorder="1" applyAlignment="1">
      <alignment horizontal="center" vertical="center" wrapText="1"/>
    </xf>
    <xf numFmtId="1" fontId="15" fillId="34" borderId="23" xfId="0" applyNumberFormat="1" applyFont="1" applyFill="1" applyBorder="1" applyAlignment="1">
      <alignment horizontal="center" vertical="center" wrapText="1"/>
    </xf>
    <xf numFmtId="1" fontId="15" fillId="35" borderId="15" xfId="0" applyNumberFormat="1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left" vertical="top" wrapText="1"/>
    </xf>
    <xf numFmtId="49" fontId="12" fillId="35" borderId="43" xfId="0" applyNumberFormat="1" applyFont="1" applyFill="1" applyBorder="1" applyAlignment="1">
      <alignment horizontal="center" vertical="center" wrapText="1"/>
    </xf>
    <xf numFmtId="1" fontId="15" fillId="35" borderId="65" xfId="0" applyNumberFormat="1" applyFont="1" applyFill="1" applyBorder="1" applyAlignment="1">
      <alignment horizontal="center" vertical="center" wrapText="1"/>
    </xf>
    <xf numFmtId="1" fontId="15" fillId="34" borderId="66" xfId="0" applyNumberFormat="1" applyFont="1" applyFill="1" applyBorder="1" applyAlignment="1">
      <alignment horizontal="center" vertical="center" wrapText="1"/>
    </xf>
    <xf numFmtId="1" fontId="15" fillId="35" borderId="67" xfId="0" applyNumberFormat="1" applyFont="1" applyFill="1" applyBorder="1" applyAlignment="1">
      <alignment horizontal="center" vertical="center" wrapText="1"/>
    </xf>
    <xf numFmtId="0" fontId="11" fillId="36" borderId="65" xfId="0" applyFont="1" applyFill="1" applyBorder="1" applyAlignment="1">
      <alignment horizontal="center" vertical="center" wrapText="1"/>
    </xf>
    <xf numFmtId="0" fontId="11" fillId="34" borderId="66" xfId="0" applyFont="1" applyFill="1" applyBorder="1" applyAlignment="1">
      <alignment horizontal="center" vertical="center" wrapText="1"/>
    </xf>
    <xf numFmtId="0" fontId="15" fillId="35" borderId="67" xfId="0" applyFont="1" applyFill="1" applyBorder="1" applyAlignment="1">
      <alignment horizontal="center" vertical="center" wrapText="1"/>
    </xf>
    <xf numFmtId="0" fontId="10" fillId="37" borderId="68" xfId="0" applyFont="1" applyFill="1" applyBorder="1" applyAlignment="1">
      <alignment horizontal="center" vertical="center" wrapText="1"/>
    </xf>
    <xf numFmtId="0" fontId="10" fillId="37" borderId="69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center" vertical="top" wrapText="1"/>
    </xf>
    <xf numFmtId="0" fontId="11" fillId="0" borderId="41" xfId="0" applyFont="1" applyFill="1" applyBorder="1" applyAlignment="1">
      <alignment horizontal="left" vertical="top" wrapText="1"/>
    </xf>
    <xf numFmtId="0" fontId="11" fillId="0" borderId="70" xfId="0" applyFont="1" applyBorder="1" applyAlignment="1">
      <alignment horizontal="justify" vertical="center" wrapText="1"/>
    </xf>
    <xf numFmtId="0" fontId="12" fillId="0" borderId="43" xfId="0" applyFont="1" applyFill="1" applyBorder="1" applyAlignment="1">
      <alignment horizontal="center" vertical="center" wrapText="1"/>
    </xf>
    <xf numFmtId="1" fontId="11" fillId="0" borderId="67" xfId="0" applyNumberFormat="1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1" fillId="38" borderId="15" xfId="0" applyFont="1" applyFill="1" applyBorder="1" applyAlignment="1">
      <alignment horizontal="center" vertical="center" wrapText="1"/>
    </xf>
    <xf numFmtId="0" fontId="13" fillId="39" borderId="73" xfId="0" applyFont="1" applyFill="1" applyBorder="1" applyAlignment="1">
      <alignment horizontal="justify" vertical="center" wrapText="1"/>
    </xf>
    <xf numFmtId="0" fontId="13" fillId="39" borderId="74" xfId="0" applyFont="1" applyFill="1" applyBorder="1" applyAlignment="1">
      <alignment horizontal="justify" vertical="center" wrapText="1"/>
    </xf>
    <xf numFmtId="0" fontId="14" fillId="39" borderId="59" xfId="0" applyFont="1" applyFill="1" applyBorder="1" applyAlignment="1">
      <alignment horizontal="center"/>
    </xf>
    <xf numFmtId="0" fontId="10" fillId="39" borderId="39" xfId="0" applyFont="1" applyFill="1" applyBorder="1" applyAlignment="1">
      <alignment horizontal="center" vertical="center" wrapText="1"/>
    </xf>
    <xf numFmtId="0" fontId="10" fillId="39" borderId="38" xfId="0" applyFont="1" applyFill="1" applyBorder="1" applyAlignment="1">
      <alignment horizontal="center" vertical="center" wrapText="1"/>
    </xf>
    <xf numFmtId="0" fontId="13" fillId="39" borderId="40" xfId="0" applyFont="1" applyFill="1" applyBorder="1" applyAlignment="1">
      <alignment horizontal="center" vertical="center"/>
    </xf>
    <xf numFmtId="0" fontId="10" fillId="39" borderId="75" xfId="0" applyFont="1" applyFill="1" applyBorder="1" applyAlignment="1">
      <alignment horizontal="center" vertical="center" wrapText="1"/>
    </xf>
    <xf numFmtId="0" fontId="10" fillId="39" borderId="7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1" fontId="10" fillId="0" borderId="77" xfId="0" applyNumberFormat="1" applyFont="1" applyFill="1" applyBorder="1" applyAlignment="1">
      <alignment horizontal="center" vertical="center" wrapText="1"/>
    </xf>
    <xf numFmtId="1" fontId="10" fillId="0" borderId="78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0" borderId="79" xfId="0" applyNumberFormat="1" applyFont="1" applyFill="1" applyBorder="1" applyAlignment="1">
      <alignment horizontal="center" vertical="center" wrapText="1"/>
    </xf>
    <xf numFmtId="0" fontId="10" fillId="40" borderId="24" xfId="0" applyFont="1" applyFill="1" applyBorder="1" applyAlignment="1">
      <alignment horizontal="left" vertical="top" wrapText="1"/>
    </xf>
    <xf numFmtId="0" fontId="10" fillId="40" borderId="25" xfId="0" applyFont="1" applyFill="1" applyBorder="1" applyAlignment="1">
      <alignment horizontal="left" vertical="top" wrapText="1"/>
    </xf>
    <xf numFmtId="1" fontId="10" fillId="40" borderId="26" xfId="0" applyNumberFormat="1" applyFont="1" applyFill="1" applyBorder="1" applyAlignment="1">
      <alignment horizontal="center" vertical="center" wrapText="1"/>
    </xf>
    <xf numFmtId="0" fontId="10" fillId="40" borderId="26" xfId="0" applyFont="1" applyFill="1" applyBorder="1" applyAlignment="1">
      <alignment vertical="center" wrapText="1"/>
    </xf>
    <xf numFmtId="0" fontId="10" fillId="39" borderId="26" xfId="0" applyFont="1" applyFill="1" applyBorder="1" applyAlignment="1">
      <alignment horizontal="center" vertical="center" wrapText="1"/>
    </xf>
    <xf numFmtId="1" fontId="10" fillId="39" borderId="28" xfId="0" applyNumberFormat="1" applyFont="1" applyFill="1" applyBorder="1" applyAlignment="1">
      <alignment horizontal="center" vertical="center" wrapText="1"/>
    </xf>
    <xf numFmtId="1" fontId="10" fillId="39" borderId="29" xfId="0" applyNumberFormat="1" applyFont="1" applyFill="1" applyBorder="1" applyAlignment="1">
      <alignment horizontal="center" vertical="center" wrapText="1"/>
    </xf>
    <xf numFmtId="0" fontId="10" fillId="39" borderId="27" xfId="0" applyFont="1" applyFill="1" applyBorder="1" applyAlignment="1">
      <alignment horizontal="center" vertical="center" wrapText="1"/>
    </xf>
    <xf numFmtId="0" fontId="10" fillId="39" borderId="30" xfId="0" applyFont="1" applyFill="1" applyBorder="1" applyAlignment="1">
      <alignment horizontal="center" vertical="center" wrapText="1"/>
    </xf>
    <xf numFmtId="0" fontId="10" fillId="39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12" fillId="38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0" xfId="0" applyFont="1" applyFill="1" applyBorder="1" applyAlignment="1">
      <alignment horizontal="center" vertical="center" wrapText="1"/>
    </xf>
    <xf numFmtId="0" fontId="12" fillId="38" borderId="33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38" borderId="34" xfId="0" applyFont="1" applyFill="1" applyBorder="1" applyAlignment="1">
      <alignment horizontal="center" vertical="center" wrapText="1"/>
    </xf>
    <xf numFmtId="1" fontId="12" fillId="0" borderId="81" xfId="0" applyNumberFormat="1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/>
    </xf>
    <xf numFmtId="49" fontId="10" fillId="41" borderId="77" xfId="0" applyNumberFormat="1" applyFont="1" applyFill="1" applyBorder="1" applyAlignment="1">
      <alignment horizontal="center" vertical="center" wrapText="1"/>
    </xf>
    <xf numFmtId="49" fontId="10" fillId="41" borderId="78" xfId="0" applyNumberFormat="1" applyFont="1" applyFill="1" applyBorder="1" applyAlignment="1">
      <alignment horizontal="center" vertical="center" wrapText="1"/>
    </xf>
    <xf numFmtId="49" fontId="10" fillId="41" borderId="27" xfId="0" applyNumberFormat="1" applyFont="1" applyFill="1" applyBorder="1" applyAlignment="1">
      <alignment horizontal="center" vertical="center" wrapText="1"/>
    </xf>
    <xf numFmtId="49" fontId="10" fillId="41" borderId="30" xfId="0" applyNumberFormat="1" applyFont="1" applyFill="1" applyBorder="1" applyAlignment="1">
      <alignment horizontal="center" vertical="center" wrapText="1"/>
    </xf>
    <xf numFmtId="49" fontId="10" fillId="41" borderId="29" xfId="0" applyNumberFormat="1" applyFont="1" applyFill="1" applyBorder="1" applyAlignment="1">
      <alignment horizontal="center" vertical="center" wrapText="1"/>
    </xf>
    <xf numFmtId="49" fontId="10" fillId="41" borderId="82" xfId="0" applyNumberFormat="1" applyFont="1" applyFill="1" applyBorder="1" applyAlignment="1">
      <alignment horizontal="center" vertical="center" wrapText="1"/>
    </xf>
    <xf numFmtId="49" fontId="10" fillId="40" borderId="79" xfId="0" applyNumberFormat="1" applyFont="1" applyFill="1" applyBorder="1" applyAlignment="1">
      <alignment horizontal="center" vertical="center" wrapText="1"/>
    </xf>
    <xf numFmtId="1" fontId="11" fillId="0" borderId="83" xfId="0" applyNumberFormat="1" applyFont="1" applyFill="1" applyBorder="1" applyAlignment="1">
      <alignment horizontal="center" vertical="center" wrapText="1"/>
    </xf>
    <xf numFmtId="1" fontId="11" fillId="0" borderId="84" xfId="0" applyNumberFormat="1" applyFont="1" applyFill="1" applyBorder="1" applyAlignment="1">
      <alignment horizontal="center" vertical="center" wrapText="1"/>
    </xf>
    <xf numFmtId="1" fontId="11" fillId="0" borderId="85" xfId="0" applyNumberFormat="1" applyFont="1" applyFill="1" applyBorder="1" applyAlignment="1">
      <alignment horizontal="center" vertical="center" wrapText="1"/>
    </xf>
    <xf numFmtId="1" fontId="10" fillId="39" borderId="68" xfId="0" applyNumberFormat="1" applyFont="1" applyFill="1" applyBorder="1" applyAlignment="1">
      <alignment horizontal="center" vertical="center" wrapText="1"/>
    </xf>
    <xf numFmtId="1" fontId="11" fillId="0" borderId="86" xfId="0" applyNumberFormat="1" applyFont="1" applyFill="1" applyBorder="1" applyAlignment="1">
      <alignment horizontal="center" vertical="center" wrapText="1"/>
    </xf>
    <xf numFmtId="1" fontId="11" fillId="0" borderId="87" xfId="0" applyNumberFormat="1" applyFont="1" applyFill="1" applyBorder="1" applyAlignment="1">
      <alignment horizontal="center" vertical="center" wrapText="1"/>
    </xf>
    <xf numFmtId="1" fontId="11" fillId="0" borderId="88" xfId="0" applyNumberFormat="1" applyFont="1" applyFill="1" applyBorder="1" applyAlignment="1">
      <alignment horizontal="center" vertical="center" wrapText="1"/>
    </xf>
    <xf numFmtId="1" fontId="10" fillId="41" borderId="27" xfId="0" applyNumberFormat="1" applyFont="1" applyFill="1" applyBorder="1" applyAlignment="1">
      <alignment horizontal="center" vertical="center" wrapText="1"/>
    </xf>
    <xf numFmtId="1" fontId="10" fillId="40" borderId="89" xfId="0" applyNumberFormat="1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0" fillId="39" borderId="37" xfId="0" applyFont="1" applyFill="1" applyBorder="1" applyAlignment="1">
      <alignment horizontal="center" vertical="center" wrapText="1"/>
    </xf>
    <xf numFmtId="0" fontId="10" fillId="39" borderId="91" xfId="0" applyFont="1" applyFill="1" applyBorder="1" applyAlignment="1">
      <alignment horizontal="center" vertical="center" wrapText="1"/>
    </xf>
    <xf numFmtId="1" fontId="13" fillId="39" borderId="90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92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94" xfId="0" applyFont="1" applyBorder="1" applyAlignment="1">
      <alignment horizontal="left" vertical="center" wrapText="1"/>
    </xf>
    <xf numFmtId="0" fontId="8" fillId="0" borderId="89" xfId="0" applyFont="1" applyBorder="1" applyAlignment="1">
      <alignment horizontal="left" vertical="center" wrapText="1"/>
    </xf>
    <xf numFmtId="0" fontId="8" fillId="0" borderId="95" xfId="0" applyFont="1" applyBorder="1" applyAlignment="1">
      <alignment horizontal="left" vertical="center" wrapText="1"/>
    </xf>
    <xf numFmtId="0" fontId="8" fillId="0" borderId="96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97" xfId="0" applyFont="1" applyFill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99" xfId="0" applyFont="1" applyBorder="1" applyAlignment="1">
      <alignment horizontal="left" vertical="center" wrapText="1"/>
    </xf>
    <xf numFmtId="0" fontId="7" fillId="0" borderId="100" xfId="0" applyFont="1" applyBorder="1" applyAlignment="1">
      <alignment horizontal="left" vertical="center" wrapText="1"/>
    </xf>
    <xf numFmtId="0" fontId="7" fillId="0" borderId="101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10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38" borderId="23" xfId="0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0" fontId="2" fillId="0" borderId="8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49" fontId="4" fillId="0" borderId="103" xfId="42" applyNumberFormat="1" applyFont="1" applyFill="1" applyBorder="1" applyAlignment="1" applyProtection="1">
      <alignment horizontal="center" vertical="top" wrapText="1"/>
      <protection/>
    </xf>
    <xf numFmtId="49" fontId="4" fillId="0" borderId="18" xfId="42" applyNumberFormat="1" applyFont="1" applyFill="1" applyBorder="1" applyAlignment="1" applyProtection="1">
      <alignment horizontal="center" vertical="top" wrapText="1"/>
      <protection/>
    </xf>
    <xf numFmtId="0" fontId="2" fillId="0" borderId="3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36"/>
  <sheetViews>
    <sheetView zoomScale="78" zoomScaleNormal="78" zoomScaleSheetLayoutView="78" zoomScalePageLayoutView="80" workbookViewId="0" topLeftCell="A1">
      <selection activeCell="R16" sqref="R16"/>
    </sheetView>
  </sheetViews>
  <sheetFormatPr defaultColWidth="11.625" defaultRowHeight="12.75"/>
  <cols>
    <col min="1" max="1" width="11.625" style="0" customWidth="1"/>
    <col min="2" max="2" width="14.00390625" style="1" customWidth="1"/>
    <col min="3" max="3" width="51.75390625" style="0" customWidth="1"/>
    <col min="4" max="4" width="14.125" style="7" customWidth="1"/>
    <col min="5" max="5" width="12.125" style="0" customWidth="1"/>
    <col min="6" max="6" width="7.75390625" style="0" hidden="1" customWidth="1"/>
    <col min="7" max="7" width="10.125" style="0" customWidth="1"/>
    <col min="8" max="8" width="10.25390625" style="0" customWidth="1"/>
    <col min="9" max="9" width="8.375" style="0" hidden="1" customWidth="1"/>
    <col min="10" max="10" width="10.875" style="0" customWidth="1"/>
    <col min="11" max="11" width="10.625" style="0" customWidth="1"/>
    <col min="12" max="12" width="9.875" style="0" customWidth="1"/>
  </cols>
  <sheetData>
    <row r="1" spans="1:12" s="2" customFormat="1" ht="85.5" customHeight="1" thickBot="1">
      <c r="A1" s="163"/>
      <c r="B1" s="221" t="s">
        <v>75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s="2" customFormat="1" ht="27.75" customHeight="1" thickBot="1">
      <c r="A2" s="163"/>
      <c r="B2" s="223" t="s">
        <v>0</v>
      </c>
      <c r="C2" s="226" t="s">
        <v>1</v>
      </c>
      <c r="D2" s="227" t="s">
        <v>2</v>
      </c>
      <c r="E2" s="229" t="s">
        <v>3</v>
      </c>
      <c r="F2" s="229"/>
      <c r="G2" s="229"/>
      <c r="H2" s="229"/>
      <c r="I2" s="229"/>
      <c r="J2" s="229"/>
      <c r="K2" s="230" t="s">
        <v>4</v>
      </c>
      <c r="L2" s="230"/>
    </row>
    <row r="3" spans="2:12" ht="17.25" customHeight="1" thickBot="1">
      <c r="B3" s="224"/>
      <c r="C3" s="226"/>
      <c r="D3" s="228"/>
      <c r="E3" s="207" t="s">
        <v>5</v>
      </c>
      <c r="F3" s="205"/>
      <c r="G3" s="219" t="s">
        <v>6</v>
      </c>
      <c r="H3" s="209" t="s">
        <v>7</v>
      </c>
      <c r="I3" s="209"/>
      <c r="J3" s="209"/>
      <c r="K3" s="231" t="s">
        <v>8</v>
      </c>
      <c r="L3" s="231"/>
    </row>
    <row r="4" spans="2:12" ht="12.75" customHeight="1" thickBot="1">
      <c r="B4" s="224"/>
      <c r="C4" s="226"/>
      <c r="D4" s="228"/>
      <c r="E4" s="208"/>
      <c r="F4" s="206"/>
      <c r="G4" s="204"/>
      <c r="H4" s="212" t="s">
        <v>9</v>
      </c>
      <c r="I4" s="206"/>
      <c r="J4" s="204" t="s">
        <v>10</v>
      </c>
      <c r="K4" s="4" t="s">
        <v>11</v>
      </c>
      <c r="L4" s="3" t="s">
        <v>12</v>
      </c>
    </row>
    <row r="5" spans="2:12" ht="13.5" thickBot="1">
      <c r="B5" s="225"/>
      <c r="C5" s="226"/>
      <c r="D5" s="228"/>
      <c r="E5" s="208"/>
      <c r="F5" s="206"/>
      <c r="G5" s="204"/>
      <c r="H5" s="212"/>
      <c r="I5" s="206"/>
      <c r="J5" s="204"/>
      <c r="K5" s="5" t="s">
        <v>13</v>
      </c>
      <c r="L5" s="6" t="s">
        <v>45</v>
      </c>
    </row>
    <row r="6" spans="2:12" ht="24" customHeight="1" thickBot="1">
      <c r="B6" s="153" t="s">
        <v>15</v>
      </c>
      <c r="C6" s="154" t="s">
        <v>16</v>
      </c>
      <c r="D6" s="157" t="s">
        <v>69</v>
      </c>
      <c r="E6" s="182" t="e">
        <f aca="true" t="shared" si="0" ref="E6:J6">SUM(E7:E13)</f>
        <v>#REF!</v>
      </c>
      <c r="F6" s="158" t="e">
        <f t="shared" si="0"/>
        <v>#REF!</v>
      </c>
      <c r="G6" s="159">
        <f t="shared" si="0"/>
        <v>117</v>
      </c>
      <c r="H6" s="160" t="e">
        <f t="shared" si="0"/>
        <v>#REF!</v>
      </c>
      <c r="I6" s="161" t="e">
        <f>SUM(I7:I13)</f>
        <v>#REF!</v>
      </c>
      <c r="J6" s="159" t="e">
        <f t="shared" si="0"/>
        <v>#REF!</v>
      </c>
      <c r="K6" s="160" t="e">
        <f>SUM(K7:K13)</f>
        <v>#REF!</v>
      </c>
      <c r="L6" s="162" t="e">
        <f>SUM(L7:L13)</f>
        <v>#REF!</v>
      </c>
    </row>
    <row r="7" spans="2:12" ht="21" customHeight="1">
      <c r="B7" s="8" t="s">
        <v>17</v>
      </c>
      <c r="C7" s="9" t="s">
        <v>53</v>
      </c>
      <c r="D7" s="10" t="s">
        <v>38</v>
      </c>
      <c r="E7" s="183" t="e">
        <f>G7+H7</f>
        <v>#REF!</v>
      </c>
      <c r="F7" s="179" t="e">
        <f aca="true" t="shared" si="1" ref="F7:F13">I7+J7</f>
        <v>#REF!</v>
      </c>
      <c r="G7" s="11">
        <v>16</v>
      </c>
      <c r="H7" s="12" t="e">
        <f aca="true" t="shared" si="2" ref="H7:H13">SUM(K7:L7)</f>
        <v>#REF!</v>
      </c>
      <c r="I7" s="13" t="e">
        <f aca="true" t="shared" si="3" ref="I7:I13">K7+L7</f>
        <v>#REF!</v>
      </c>
      <c r="J7" s="11" t="e">
        <f aca="true" t="shared" si="4" ref="J7:J13">I7*0.45</f>
        <v>#REF!</v>
      </c>
      <c r="K7" s="12" t="e">
        <f>#REF!</f>
        <v>#REF!</v>
      </c>
      <c r="L7" s="14"/>
    </row>
    <row r="8" spans="2:12" ht="18.75" customHeight="1">
      <c r="B8" s="15" t="s">
        <v>18</v>
      </c>
      <c r="C8" s="16" t="s">
        <v>65</v>
      </c>
      <c r="D8" s="17" t="s">
        <v>38</v>
      </c>
      <c r="E8" s="184" t="e">
        <f aca="true" t="shared" si="5" ref="E8:E13">G8+H8</f>
        <v>#REF!</v>
      </c>
      <c r="F8" s="180" t="e">
        <f t="shared" si="1"/>
        <v>#REF!</v>
      </c>
      <c r="G8" s="18">
        <v>18</v>
      </c>
      <c r="H8" s="19" t="e">
        <f t="shared" si="2"/>
        <v>#REF!</v>
      </c>
      <c r="I8" s="20" t="e">
        <f t="shared" si="3"/>
        <v>#REF!</v>
      </c>
      <c r="J8" s="18" t="e">
        <f>I8*0.4</f>
        <v>#REF!</v>
      </c>
      <c r="K8" s="19">
        <v>32</v>
      </c>
      <c r="L8" s="21" t="e">
        <f>#REF!</f>
        <v>#REF!</v>
      </c>
    </row>
    <row r="9" spans="2:12" ht="23.25" customHeight="1">
      <c r="B9" s="15" t="s">
        <v>19</v>
      </c>
      <c r="C9" s="16" t="s">
        <v>54</v>
      </c>
      <c r="D9" s="17" t="s">
        <v>51</v>
      </c>
      <c r="E9" s="184" t="e">
        <f t="shared" si="5"/>
        <v>#REF!</v>
      </c>
      <c r="F9" s="180" t="e">
        <f t="shared" si="1"/>
        <v>#REF!</v>
      </c>
      <c r="G9" s="18">
        <v>19</v>
      </c>
      <c r="H9" s="19" t="e">
        <f t="shared" si="2"/>
        <v>#REF!</v>
      </c>
      <c r="I9" s="20" t="e">
        <f t="shared" si="3"/>
        <v>#REF!</v>
      </c>
      <c r="J9" s="18" t="e">
        <f>I9*0.34</f>
        <v>#REF!</v>
      </c>
      <c r="K9" s="19" t="e">
        <f>#REF!</f>
        <v>#REF!</v>
      </c>
      <c r="L9" s="135" t="e">
        <f>#REF!</f>
        <v>#REF!</v>
      </c>
    </row>
    <row r="10" spans="2:12" ht="16.5" customHeight="1">
      <c r="B10" s="15" t="s">
        <v>20</v>
      </c>
      <c r="C10" s="16" t="s">
        <v>55</v>
      </c>
      <c r="D10" s="17" t="s">
        <v>38</v>
      </c>
      <c r="E10" s="184" t="e">
        <f t="shared" si="5"/>
        <v>#REF!</v>
      </c>
      <c r="F10" s="180" t="e">
        <f t="shared" si="1"/>
        <v>#REF!</v>
      </c>
      <c r="G10" s="18">
        <v>16</v>
      </c>
      <c r="H10" s="19" t="e">
        <f t="shared" si="2"/>
        <v>#REF!</v>
      </c>
      <c r="I10" s="20" t="e">
        <f>K10+L10</f>
        <v>#REF!</v>
      </c>
      <c r="J10" s="18" t="e">
        <f t="shared" si="4"/>
        <v>#REF!</v>
      </c>
      <c r="K10" s="19" t="e">
        <f>#REF!</f>
        <v>#REF!</v>
      </c>
      <c r="L10" s="21"/>
    </row>
    <row r="11" spans="2:12" ht="17.25" customHeight="1">
      <c r="B11" s="15" t="s">
        <v>21</v>
      </c>
      <c r="C11" s="16" t="s">
        <v>56</v>
      </c>
      <c r="D11" s="17" t="s">
        <v>38</v>
      </c>
      <c r="E11" s="184" t="e">
        <f t="shared" si="5"/>
        <v>#REF!</v>
      </c>
      <c r="F11" s="180" t="e">
        <f t="shared" si="1"/>
        <v>#REF!</v>
      </c>
      <c r="G11" s="18">
        <v>16</v>
      </c>
      <c r="H11" s="19" t="e">
        <f t="shared" si="2"/>
        <v>#REF!</v>
      </c>
      <c r="I11" s="20" t="e">
        <f>K11+L11</f>
        <v>#REF!</v>
      </c>
      <c r="J11" s="18" t="e">
        <f t="shared" si="4"/>
        <v>#REF!</v>
      </c>
      <c r="K11" s="19" t="e">
        <f>#REF!</f>
        <v>#REF!</v>
      </c>
      <c r="L11" s="21"/>
    </row>
    <row r="12" spans="2:12" ht="37.5" customHeight="1">
      <c r="B12" s="15" t="s">
        <v>57</v>
      </c>
      <c r="C12" s="16" t="s">
        <v>73</v>
      </c>
      <c r="D12" s="17" t="s">
        <v>38</v>
      </c>
      <c r="E12" s="184" t="e">
        <f t="shared" si="5"/>
        <v>#REF!</v>
      </c>
      <c r="F12" s="180" t="e">
        <f t="shared" si="1"/>
        <v>#REF!</v>
      </c>
      <c r="G12" s="18">
        <v>16</v>
      </c>
      <c r="H12" s="19" t="e">
        <f t="shared" si="2"/>
        <v>#REF!</v>
      </c>
      <c r="I12" s="20" t="e">
        <f t="shared" si="3"/>
        <v>#REF!</v>
      </c>
      <c r="J12" s="18" t="e">
        <f t="shared" si="4"/>
        <v>#REF!</v>
      </c>
      <c r="K12" s="19" t="e">
        <f>#REF!</f>
        <v>#REF!</v>
      </c>
      <c r="L12" s="21"/>
    </row>
    <row r="13" spans="2:12" ht="19.5" thickBot="1">
      <c r="B13" s="122" t="s">
        <v>58</v>
      </c>
      <c r="C13" s="123" t="s">
        <v>22</v>
      </c>
      <c r="D13" s="124" t="s">
        <v>38</v>
      </c>
      <c r="E13" s="185" t="e">
        <f t="shared" si="5"/>
        <v>#REF!</v>
      </c>
      <c r="F13" s="181" t="e">
        <f t="shared" si="1"/>
        <v>#REF!</v>
      </c>
      <c r="G13" s="125">
        <v>16</v>
      </c>
      <c r="H13" s="126" t="e">
        <f t="shared" si="2"/>
        <v>#REF!</v>
      </c>
      <c r="I13" s="127" t="e">
        <f t="shared" si="3"/>
        <v>#REF!</v>
      </c>
      <c r="J13" s="125" t="e">
        <f t="shared" si="4"/>
        <v>#REF!</v>
      </c>
      <c r="K13" s="126" t="e">
        <f>#REF!</f>
        <v>#REF!</v>
      </c>
      <c r="L13" s="128"/>
    </row>
    <row r="14" spans="2:12" ht="24" customHeight="1" thickBot="1">
      <c r="B14" s="153" t="s">
        <v>15</v>
      </c>
      <c r="C14" s="154" t="s">
        <v>23</v>
      </c>
      <c r="D14" s="155" t="s">
        <v>68</v>
      </c>
      <c r="E14" s="187" t="e">
        <f>E15+E18+E19+E22+E23</f>
        <v>#REF!</v>
      </c>
      <c r="F14" s="172"/>
      <c r="G14" s="173" t="s">
        <v>80</v>
      </c>
      <c r="H14" s="174" t="s">
        <v>79</v>
      </c>
      <c r="I14" s="175"/>
      <c r="J14" s="176" t="s">
        <v>78</v>
      </c>
      <c r="K14" s="177" t="s">
        <v>77</v>
      </c>
      <c r="L14" s="178" t="s">
        <v>76</v>
      </c>
    </row>
    <row r="15" spans="2:12" ht="31.5" customHeight="1" thickBot="1">
      <c r="B15" s="153" t="s">
        <v>24</v>
      </c>
      <c r="C15" s="154" t="s">
        <v>25</v>
      </c>
      <c r="D15" s="156"/>
      <c r="E15" s="186" t="e">
        <f>E16+E20</f>
        <v>#REF!</v>
      </c>
      <c r="F15" s="186" t="e">
        <f aca="true" t="shared" si="6" ref="F15:L15">F16+F20</f>
        <v>#REF!</v>
      </c>
      <c r="G15" s="186">
        <f t="shared" si="6"/>
        <v>230</v>
      </c>
      <c r="H15" s="186" t="e">
        <f t="shared" si="6"/>
        <v>#REF!</v>
      </c>
      <c r="I15" s="186" t="e">
        <f t="shared" si="6"/>
        <v>#REF!</v>
      </c>
      <c r="J15" s="186" t="e">
        <f t="shared" si="6"/>
        <v>#REF!</v>
      </c>
      <c r="K15" s="186" t="e">
        <f t="shared" si="6"/>
        <v>#REF!</v>
      </c>
      <c r="L15" s="186" t="e">
        <f t="shared" si="6"/>
        <v>#REF!</v>
      </c>
    </row>
    <row r="16" spans="2:18" ht="44.25" customHeight="1" thickBot="1">
      <c r="B16" s="22" t="s">
        <v>44</v>
      </c>
      <c r="C16" s="23" t="s">
        <v>59</v>
      </c>
      <c r="D16" s="24"/>
      <c r="E16" s="25" t="e">
        <f>F16</f>
        <v>#REF!</v>
      </c>
      <c r="F16" s="26" t="e">
        <f>F17</f>
        <v>#REF!</v>
      </c>
      <c r="G16" s="27">
        <f>G17</f>
        <v>120</v>
      </c>
      <c r="H16" s="28" t="e">
        <f aca="true" t="shared" si="7" ref="H16:H21">SUM(K16:L16)</f>
        <v>#REF!</v>
      </c>
      <c r="I16" s="29" t="e">
        <f>I17</f>
        <v>#REF!</v>
      </c>
      <c r="J16" s="27" t="e">
        <f>J17</f>
        <v>#REF!</v>
      </c>
      <c r="K16" s="30">
        <f>K17</f>
        <v>0</v>
      </c>
      <c r="L16" s="31" t="e">
        <f>L17</f>
        <v>#REF!</v>
      </c>
      <c r="R16" s="148"/>
    </row>
    <row r="17" spans="2:12" ht="45.75" customHeight="1">
      <c r="B17" s="32" t="s">
        <v>67</v>
      </c>
      <c r="C17" s="33" t="s">
        <v>60</v>
      </c>
      <c r="D17" s="129" t="s">
        <v>51</v>
      </c>
      <c r="E17" s="170" t="e">
        <f>F17</f>
        <v>#REF!</v>
      </c>
      <c r="F17" s="34" t="e">
        <f>I17+G17</f>
        <v>#REF!</v>
      </c>
      <c r="G17" s="35">
        <v>120</v>
      </c>
      <c r="H17" s="36" t="e">
        <f t="shared" si="7"/>
        <v>#REF!</v>
      </c>
      <c r="I17" s="37" t="e">
        <f aca="true" t="shared" si="8" ref="I17:I24">K17+L17</f>
        <v>#REF!</v>
      </c>
      <c r="J17" s="35" t="e">
        <f>I17*0.49</f>
        <v>#REF!</v>
      </c>
      <c r="K17" s="38"/>
      <c r="L17" s="167" t="e">
        <f>#REF!</f>
        <v>#REF!</v>
      </c>
    </row>
    <row r="18" spans="2:12" ht="22.5" customHeight="1">
      <c r="B18" s="40" t="s">
        <v>49</v>
      </c>
      <c r="C18" s="41" t="s">
        <v>26</v>
      </c>
      <c r="D18" s="42" t="str">
        <f>D22</f>
        <v>-,ДЗк</v>
      </c>
      <c r="E18" s="171" t="e">
        <f>K18+L18</f>
        <v>#REF!</v>
      </c>
      <c r="F18" s="43" t="s">
        <v>66</v>
      </c>
      <c r="G18" s="44"/>
      <c r="H18" s="45" t="e">
        <f t="shared" si="7"/>
        <v>#REF!</v>
      </c>
      <c r="I18" s="46" t="e">
        <f t="shared" si="8"/>
        <v>#REF!</v>
      </c>
      <c r="J18" s="44" t="e">
        <f>K18+L18</f>
        <v>#REF!</v>
      </c>
      <c r="K18" s="47"/>
      <c r="L18" s="166" t="e">
        <f>#REF!</f>
        <v>#REF!</v>
      </c>
    </row>
    <row r="19" spans="2:12" ht="24.75" customHeight="1" thickBot="1">
      <c r="B19" s="48" t="s">
        <v>50</v>
      </c>
      <c r="C19" s="49" t="s">
        <v>27</v>
      </c>
      <c r="D19" s="50" t="s">
        <v>48</v>
      </c>
      <c r="E19" s="51" t="e">
        <f>K19+L19</f>
        <v>#REF!</v>
      </c>
      <c r="F19" s="52">
        <v>180</v>
      </c>
      <c r="G19" s="53"/>
      <c r="H19" s="51" t="e">
        <f t="shared" si="7"/>
        <v>#REF!</v>
      </c>
      <c r="I19" s="54" t="e">
        <f t="shared" si="8"/>
        <v>#REF!</v>
      </c>
      <c r="J19" s="53" t="e">
        <f>K19+L19</f>
        <v>#REF!</v>
      </c>
      <c r="K19" s="55"/>
      <c r="L19" s="168" t="e">
        <f>#REF!</f>
        <v>#REF!</v>
      </c>
    </row>
    <row r="20" spans="2:12" ht="42" customHeight="1" thickBot="1">
      <c r="B20" s="56" t="s">
        <v>61</v>
      </c>
      <c r="C20" s="23" t="s">
        <v>63</v>
      </c>
      <c r="D20" s="57"/>
      <c r="E20" s="58" t="e">
        <f>F20</f>
        <v>#REF!</v>
      </c>
      <c r="F20" s="59" t="e">
        <f>F21</f>
        <v>#REF!</v>
      </c>
      <c r="G20" s="60">
        <f>G21</f>
        <v>110</v>
      </c>
      <c r="H20" s="61" t="e">
        <f t="shared" si="7"/>
        <v>#REF!</v>
      </c>
      <c r="I20" s="62" t="e">
        <f t="shared" si="8"/>
        <v>#REF!</v>
      </c>
      <c r="J20" s="60" t="e">
        <f>I20*0.475</f>
        <v>#REF!</v>
      </c>
      <c r="K20" s="63" t="e">
        <f>K21</f>
        <v>#REF!</v>
      </c>
      <c r="L20" s="64">
        <f>L21</f>
        <v>0</v>
      </c>
    </row>
    <row r="21" spans="2:12" ht="48" customHeight="1">
      <c r="B21" s="65" t="s">
        <v>62</v>
      </c>
      <c r="C21" s="66" t="s">
        <v>64</v>
      </c>
      <c r="D21" s="67" t="s">
        <v>51</v>
      </c>
      <c r="E21" s="68" t="e">
        <f>F21</f>
        <v>#REF!</v>
      </c>
      <c r="F21" s="69" t="e">
        <f>I21+G21</f>
        <v>#REF!</v>
      </c>
      <c r="G21" s="35">
        <v>110</v>
      </c>
      <c r="H21" s="36" t="e">
        <f t="shared" si="7"/>
        <v>#REF!</v>
      </c>
      <c r="I21" s="70" t="e">
        <f t="shared" si="8"/>
        <v>#REF!</v>
      </c>
      <c r="J21" s="35" t="e">
        <f>I21*0.475</f>
        <v>#REF!</v>
      </c>
      <c r="K21" s="169" t="e">
        <f>#REF!</f>
        <v>#REF!</v>
      </c>
      <c r="L21" s="39"/>
    </row>
    <row r="22" spans="2:12" ht="22.5" customHeight="1">
      <c r="B22" s="71" t="s">
        <v>41</v>
      </c>
      <c r="C22" s="72" t="s">
        <v>26</v>
      </c>
      <c r="D22" s="73" t="s">
        <v>70</v>
      </c>
      <c r="E22" s="74" t="e">
        <f>SUM(H22,G22)</f>
        <v>#REF!</v>
      </c>
      <c r="F22" s="75">
        <v>150</v>
      </c>
      <c r="G22" s="76"/>
      <c r="H22" s="45" t="e">
        <f>SUM(K22:L22)</f>
        <v>#REF!</v>
      </c>
      <c r="I22" s="77" t="e">
        <f t="shared" si="8"/>
        <v>#REF!</v>
      </c>
      <c r="J22" s="76" t="e">
        <f>K22+L22</f>
        <v>#REF!</v>
      </c>
      <c r="K22" s="74" t="e">
        <f>#REF!</f>
        <v>#REF!</v>
      </c>
      <c r="L22" s="166"/>
    </row>
    <row r="23" spans="2:12" ht="21.75" customHeight="1">
      <c r="B23" s="71" t="s">
        <v>42</v>
      </c>
      <c r="C23" s="72" t="s">
        <v>27</v>
      </c>
      <c r="D23" s="73" t="s">
        <v>48</v>
      </c>
      <c r="E23" s="188" t="e">
        <f>SUM(H23,G23)</f>
        <v>#REF!</v>
      </c>
      <c r="F23" s="189">
        <v>216</v>
      </c>
      <c r="G23" s="190"/>
      <c r="H23" s="45" t="e">
        <f>SUM(K23:L23)</f>
        <v>#REF!</v>
      </c>
      <c r="I23" s="77" t="e">
        <f t="shared" si="8"/>
        <v>#REF!</v>
      </c>
      <c r="J23" s="76" t="e">
        <f>K23+L23</f>
        <v>#REF!</v>
      </c>
      <c r="K23" s="74"/>
      <c r="L23" s="166" t="e">
        <f>#REF!</f>
        <v>#REF!</v>
      </c>
    </row>
    <row r="24" spans="2:12" ht="28.5" customHeight="1" thickBot="1">
      <c r="B24" s="136" t="s">
        <v>29</v>
      </c>
      <c r="C24" s="137" t="s">
        <v>14</v>
      </c>
      <c r="D24" s="138" t="s">
        <v>52</v>
      </c>
      <c r="E24" s="193" t="e">
        <f>G24+H24</f>
        <v>#REF!</v>
      </c>
      <c r="F24" s="191">
        <v>108</v>
      </c>
      <c r="G24" s="192">
        <v>49</v>
      </c>
      <c r="H24" s="139" t="e">
        <f>K24+L24</f>
        <v>#REF!</v>
      </c>
      <c r="I24" s="141" t="e">
        <f t="shared" si="8"/>
        <v>#REF!</v>
      </c>
      <c r="J24" s="140" t="e">
        <f>K24+L24</f>
        <v>#REF!</v>
      </c>
      <c r="K24" s="142">
        <v>34</v>
      </c>
      <c r="L24" s="143" t="e">
        <f>#REF!</f>
        <v>#REF!</v>
      </c>
    </row>
    <row r="25" spans="2:12" ht="35.25" customHeight="1" hidden="1">
      <c r="B25" s="78" t="s">
        <v>40</v>
      </c>
      <c r="C25" s="79" t="s">
        <v>37</v>
      </c>
      <c r="D25" s="80" t="s">
        <v>39</v>
      </c>
      <c r="E25" s="81">
        <v>116</v>
      </c>
      <c r="F25" s="82">
        <v>356</v>
      </c>
      <c r="G25" s="83">
        <v>116</v>
      </c>
      <c r="H25" s="84">
        <v>0</v>
      </c>
      <c r="I25" s="85">
        <v>0</v>
      </c>
      <c r="J25" s="86">
        <v>998</v>
      </c>
      <c r="K25" s="87">
        <v>0</v>
      </c>
      <c r="L25" s="88">
        <v>0</v>
      </c>
    </row>
    <row r="26" spans="2:12" ht="36.75" customHeight="1" hidden="1">
      <c r="B26" s="89" t="s">
        <v>41</v>
      </c>
      <c r="C26" s="79" t="s">
        <v>26</v>
      </c>
      <c r="D26" s="90" t="s">
        <v>39</v>
      </c>
      <c r="E26" s="91">
        <v>0</v>
      </c>
      <c r="F26" s="92">
        <v>72</v>
      </c>
      <c r="G26" s="93">
        <v>0</v>
      </c>
      <c r="H26" s="19">
        <v>0</v>
      </c>
      <c r="I26" s="94">
        <v>1404</v>
      </c>
      <c r="J26" s="95">
        <v>998</v>
      </c>
      <c r="K26" s="96">
        <v>0</v>
      </c>
      <c r="L26" s="88">
        <v>0</v>
      </c>
    </row>
    <row r="27" spans="2:12" ht="26.25" customHeight="1" hidden="1">
      <c r="B27" s="97" t="s">
        <v>42</v>
      </c>
      <c r="C27" s="98" t="s">
        <v>28</v>
      </c>
      <c r="D27" s="99" t="s">
        <v>43</v>
      </c>
      <c r="E27" s="100">
        <v>0</v>
      </c>
      <c r="F27" s="101">
        <v>0</v>
      </c>
      <c r="G27" s="102">
        <v>0</v>
      </c>
      <c r="H27" s="103">
        <v>0</v>
      </c>
      <c r="I27" s="94">
        <v>2808</v>
      </c>
      <c r="J27" s="104">
        <v>998</v>
      </c>
      <c r="K27" s="96">
        <v>0</v>
      </c>
      <c r="L27" s="88">
        <v>0</v>
      </c>
    </row>
    <row r="28" spans="2:12" ht="24" customHeight="1" hidden="1" thickBot="1">
      <c r="B28" s="105" t="s">
        <v>29</v>
      </c>
      <c r="C28" s="98" t="s">
        <v>14</v>
      </c>
      <c r="D28" s="106" t="s">
        <v>30</v>
      </c>
      <c r="E28" s="107">
        <v>59</v>
      </c>
      <c r="F28" s="108">
        <v>137</v>
      </c>
      <c r="G28" s="109">
        <v>59</v>
      </c>
      <c r="H28" s="110">
        <v>0</v>
      </c>
      <c r="I28" s="111">
        <v>2808</v>
      </c>
      <c r="J28" s="112">
        <v>998</v>
      </c>
      <c r="K28" s="113">
        <v>0</v>
      </c>
      <c r="L28" s="114">
        <v>0</v>
      </c>
    </row>
    <row r="29" spans="2:12" ht="18.75" customHeight="1" thickBot="1">
      <c r="B29" s="144"/>
      <c r="C29" s="145" t="s">
        <v>36</v>
      </c>
      <c r="D29" s="146"/>
      <c r="E29" s="148" t="e">
        <f aca="true" t="shared" si="9" ref="E29:L29">E6+E14+E24</f>
        <v>#REF!</v>
      </c>
      <c r="F29" s="147" t="e">
        <f t="shared" si="9"/>
        <v>#REF!</v>
      </c>
      <c r="G29" s="148">
        <f t="shared" si="9"/>
        <v>396</v>
      </c>
      <c r="H29" s="149" t="e">
        <f t="shared" si="9"/>
        <v>#REF!</v>
      </c>
      <c r="I29" s="150" t="e">
        <f t="shared" si="9"/>
        <v>#REF!</v>
      </c>
      <c r="J29" s="151" t="e">
        <f t="shared" si="9"/>
        <v>#REF!</v>
      </c>
      <c r="K29" s="149" t="e">
        <f t="shared" si="9"/>
        <v>#REF!</v>
      </c>
      <c r="L29" s="152" t="e">
        <f t="shared" si="9"/>
        <v>#REF!</v>
      </c>
    </row>
    <row r="30" spans="2:12" ht="21.75" customHeight="1" thickBot="1">
      <c r="B30" s="115" t="s">
        <v>31</v>
      </c>
      <c r="C30" s="116" t="s">
        <v>32</v>
      </c>
      <c r="D30" s="117"/>
      <c r="E30" s="118"/>
      <c r="F30" s="119"/>
      <c r="G30" s="120"/>
      <c r="H30" s="118"/>
      <c r="I30" s="119"/>
      <c r="J30" s="120"/>
      <c r="K30" s="118"/>
      <c r="L30" s="121" t="s">
        <v>46</v>
      </c>
    </row>
    <row r="31" spans="2:12" ht="30" customHeight="1" thickBot="1">
      <c r="B31" s="213" t="s">
        <v>47</v>
      </c>
      <c r="C31" s="214"/>
      <c r="D31" s="214"/>
      <c r="E31" s="214"/>
      <c r="F31" s="214"/>
      <c r="G31" s="215"/>
      <c r="H31" s="211" t="s">
        <v>33</v>
      </c>
      <c r="I31" s="203" t="s">
        <v>71</v>
      </c>
      <c r="J31" s="203"/>
      <c r="K31" s="130" t="e">
        <f>K6+K15+K24</f>
        <v>#REF!</v>
      </c>
      <c r="L31" s="131" t="e">
        <f>L6+L15+L24</f>
        <v>#REF!</v>
      </c>
    </row>
    <row r="32" spans="2:13" ht="21.75" customHeight="1" thickBot="1">
      <c r="B32" s="216"/>
      <c r="C32" s="217"/>
      <c r="D32" s="217"/>
      <c r="E32" s="217"/>
      <c r="F32" s="217"/>
      <c r="G32" s="218"/>
      <c r="H32" s="211"/>
      <c r="I32" s="203" t="s">
        <v>34</v>
      </c>
      <c r="J32" s="203"/>
      <c r="K32" s="130" t="e">
        <f>K18+K22</f>
        <v>#REF!</v>
      </c>
      <c r="L32" s="131" t="e">
        <f>L18+L22</f>
        <v>#REF!</v>
      </c>
      <c r="M32" s="7"/>
    </row>
    <row r="33" spans="2:12" ht="19.5" customHeight="1" thickBot="1">
      <c r="B33" s="194" t="s">
        <v>74</v>
      </c>
      <c r="C33" s="195"/>
      <c r="D33" s="195"/>
      <c r="E33" s="195"/>
      <c r="F33" s="195"/>
      <c r="G33" s="196"/>
      <c r="H33" s="211"/>
      <c r="I33" s="203" t="s">
        <v>35</v>
      </c>
      <c r="J33" s="203"/>
      <c r="K33" s="130"/>
      <c r="L33" s="132" t="e">
        <f>L19+L23</f>
        <v>#REF!</v>
      </c>
    </row>
    <row r="34" spans="2:12" ht="19.5" customHeight="1" thickBot="1">
      <c r="B34" s="197"/>
      <c r="C34" s="198"/>
      <c r="D34" s="198"/>
      <c r="E34" s="198"/>
      <c r="F34" s="198"/>
      <c r="G34" s="199"/>
      <c r="H34" s="211"/>
      <c r="I34" s="220" t="s">
        <v>51</v>
      </c>
      <c r="J34" s="220"/>
      <c r="K34" s="164"/>
      <c r="L34" s="165">
        <v>3</v>
      </c>
    </row>
    <row r="35" spans="2:12" ht="15.75" customHeight="1" thickBot="1">
      <c r="B35" s="197"/>
      <c r="C35" s="198"/>
      <c r="D35" s="198"/>
      <c r="E35" s="198"/>
      <c r="F35" s="198"/>
      <c r="G35" s="199"/>
      <c r="H35" s="211"/>
      <c r="I35" s="203" t="s">
        <v>38</v>
      </c>
      <c r="J35" s="203"/>
      <c r="K35" s="130">
        <v>6</v>
      </c>
      <c r="L35" s="132">
        <v>3</v>
      </c>
    </row>
    <row r="36" spans="2:12" ht="17.25" customHeight="1" thickBot="1">
      <c r="B36" s="200"/>
      <c r="C36" s="201"/>
      <c r="D36" s="201"/>
      <c r="E36" s="201"/>
      <c r="F36" s="201"/>
      <c r="G36" s="202"/>
      <c r="H36" s="211"/>
      <c r="I36" s="210" t="s">
        <v>72</v>
      </c>
      <c r="J36" s="210"/>
      <c r="K36" s="133">
        <v>1</v>
      </c>
      <c r="L36" s="134">
        <v>2</v>
      </c>
    </row>
  </sheetData>
  <sheetProtection selectLockedCells="1" selectUnlockedCells="1"/>
  <mergeCells count="23">
    <mergeCell ref="B1:L1"/>
    <mergeCell ref="B2:B5"/>
    <mergeCell ref="C2:C5"/>
    <mergeCell ref="D2:D5"/>
    <mergeCell ref="E2:J2"/>
    <mergeCell ref="K2:L2"/>
    <mergeCell ref="K3:L3"/>
    <mergeCell ref="G3:G5"/>
    <mergeCell ref="I32:J32"/>
    <mergeCell ref="I4:I5"/>
    <mergeCell ref="I31:J31"/>
    <mergeCell ref="I34:J34"/>
    <mergeCell ref="I35:J35"/>
    <mergeCell ref="B33:G36"/>
    <mergeCell ref="I33:J33"/>
    <mergeCell ref="J4:J5"/>
    <mergeCell ref="F3:F5"/>
    <mergeCell ref="E3:E5"/>
    <mergeCell ref="H3:J3"/>
    <mergeCell ref="I36:J36"/>
    <mergeCell ref="H31:H36"/>
    <mergeCell ref="H4:H5"/>
    <mergeCell ref="B31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1" r:id="rId1"/>
  <headerFooter alignWithMargins="0">
    <oddHeader>&amp;C&amp;"Arial,Обычный"&amp;A</oddHeader>
    <oddFooter>&amp;C&amp;"Arial,обычный"Страница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zoomScalePageLayoutView="0" workbookViewId="0" topLeftCell="A1">
      <selection activeCell="V31" sqref="V3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ПК</cp:lastModifiedBy>
  <cp:lastPrinted>2017-09-05T12:20:55Z</cp:lastPrinted>
  <dcterms:created xsi:type="dcterms:W3CDTF">2015-12-30T10:26:33Z</dcterms:created>
  <dcterms:modified xsi:type="dcterms:W3CDTF">2018-04-28T09:33:26Z</dcterms:modified>
  <cp:category/>
  <cp:version/>
  <cp:contentType/>
  <cp:contentStatus/>
</cp:coreProperties>
</file>